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sngira\Documents\WGEI DOCS\Activity 3\Guyana CAAF\SUBMISSION\Final Training Material\"/>
    </mc:Choice>
  </mc:AlternateContent>
  <bookViews>
    <workbookView xWindow="0" yWindow="0" windowWidth="19200" windowHeight="7050" activeTab="4"/>
  </bookViews>
  <sheets>
    <sheet name="Summary" sheetId="1" r:id="rId1"/>
    <sheet name="Day 1" sheetId="8" r:id="rId2"/>
    <sheet name="Day 2" sheetId="9" r:id="rId3"/>
    <sheet name="Day 3" sheetId="12" r:id="rId4"/>
    <sheet name="Day 4" sheetId="13" r:id="rId5"/>
    <sheet name="Day 5" sheetId="14" r:id="rId6"/>
    <sheet name="PAC Session" sheetId="16" r:id="rId7"/>
    <sheet name="don’t delete" sheetId="3" state="hidden" r:id="rId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6" i="14" l="1"/>
  <c r="B26" i="14"/>
  <c r="B27" i="14"/>
  <c r="D27" i="14" s="1"/>
  <c r="B19" i="13"/>
  <c r="D19" i="13"/>
  <c r="B20" i="13" s="1"/>
  <c r="B32" i="9"/>
  <c r="B62" i="8"/>
  <c r="D62" i="8"/>
  <c r="B63" i="8" s="1"/>
  <c r="L4" i="16"/>
  <c r="L7" i="16"/>
  <c r="G37" i="16"/>
  <c r="E38" i="16" s="1"/>
  <c r="G38" i="16" s="1"/>
  <c r="E37" i="16"/>
  <c r="D37" i="16"/>
  <c r="B38" i="16" s="1"/>
  <c r="D38" i="16" s="1"/>
  <c r="B37" i="16"/>
  <c r="G15" i="16"/>
  <c r="E16" i="16" s="1"/>
  <c r="G16" i="16" s="1"/>
  <c r="E17" i="16" s="1"/>
  <c r="G17" i="16" s="1"/>
  <c r="E18" i="16" s="1"/>
  <c r="G18" i="16" s="1"/>
  <c r="E19" i="16" s="1"/>
  <c r="G19" i="16" s="1"/>
  <c r="E20" i="16" s="1"/>
  <c r="G20" i="16" s="1"/>
  <c r="E21" i="16" s="1"/>
  <c r="G21" i="16" s="1"/>
  <c r="E22" i="16" s="1"/>
  <c r="G22" i="16" s="1"/>
  <c r="E23" i="16" s="1"/>
  <c r="G23" i="16" s="1"/>
  <c r="E24" i="16" s="1"/>
  <c r="G24" i="16" s="1"/>
  <c r="E25" i="16" s="1"/>
  <c r="G25" i="16" s="1"/>
  <c r="E26" i="16" s="1"/>
  <c r="G26" i="16" s="1"/>
  <c r="E27" i="16" s="1"/>
  <c r="G27" i="16" s="1"/>
  <c r="E28" i="16" s="1"/>
  <c r="G28" i="16" s="1"/>
  <c r="E30" i="16" s="1"/>
  <c r="G30" i="16" s="1"/>
  <c r="E31" i="16" s="1"/>
  <c r="G31" i="16" s="1"/>
  <c r="B15" i="16"/>
  <c r="D15" i="16" s="1"/>
  <c r="B16" i="16" s="1"/>
  <c r="D16" i="16" s="1"/>
  <c r="B17" i="16" s="1"/>
  <c r="D17" i="16" s="1"/>
  <c r="B18" i="16" s="1"/>
  <c r="D18" i="16" s="1"/>
  <c r="B19" i="16" s="1"/>
  <c r="D19" i="16" s="1"/>
  <c r="B20" i="16" s="1"/>
  <c r="D20" i="16" s="1"/>
  <c r="B21" i="16" s="1"/>
  <c r="D21" i="16" s="1"/>
  <c r="B22" i="16" s="1"/>
  <c r="D22" i="16" s="1"/>
  <c r="B23" i="16" s="1"/>
  <c r="D23" i="16" s="1"/>
  <c r="B24" i="16" s="1"/>
  <c r="D24" i="16" s="1"/>
  <c r="B25" i="16" s="1"/>
  <c r="D25" i="16" s="1"/>
  <c r="B26" i="16" s="1"/>
  <c r="D26" i="16" s="1"/>
  <c r="B27" i="16" s="1"/>
  <c r="D27" i="16" s="1"/>
  <c r="B28" i="16" s="1"/>
  <c r="D28" i="16" s="1"/>
  <c r="B29" i="16" s="1"/>
  <c r="D29" i="16" s="1"/>
  <c r="B30" i="16" s="1"/>
  <c r="L8" i="16"/>
  <c r="L6" i="16"/>
  <c r="L5" i="16"/>
  <c r="D2" i="16"/>
  <c r="E2" i="16" s="1"/>
  <c r="A1" i="16"/>
  <c r="D2" i="14"/>
  <c r="D2" i="12"/>
  <c r="L8" i="14"/>
  <c r="L7" i="14"/>
  <c r="L6" i="14"/>
  <c r="L5" i="14"/>
  <c r="L4" i="14"/>
  <c r="L8" i="13"/>
  <c r="L7" i="13"/>
  <c r="L6" i="13"/>
  <c r="L5" i="13"/>
  <c r="L4" i="13"/>
  <c r="L8" i="12"/>
  <c r="L7" i="12"/>
  <c r="L6" i="12"/>
  <c r="L5" i="12"/>
  <c r="L4" i="12"/>
  <c r="E29" i="16" l="1"/>
  <c r="G29" i="16" s="1"/>
  <c r="D30" i="16"/>
  <c r="E32" i="16"/>
  <c r="G32" i="16" s="1"/>
  <c r="E33" i="16" s="1"/>
  <c r="G33" i="16" s="1"/>
  <c r="E34" i="16" s="1"/>
  <c r="G34" i="16" s="1"/>
  <c r="E35" i="16" s="1"/>
  <c r="G35" i="16" s="1"/>
  <c r="E36" i="16" s="1"/>
  <c r="G36" i="16" s="1"/>
  <c r="B15" i="13"/>
  <c r="D15" i="13" s="1"/>
  <c r="B16" i="13" s="1"/>
  <c r="D16" i="13" s="1"/>
  <c r="B17" i="13" s="1"/>
  <c r="D17" i="13" s="1"/>
  <c r="B18" i="13" s="1"/>
  <c r="D18" i="13" s="1"/>
  <c r="B15" i="14"/>
  <c r="D15" i="14" s="1"/>
  <c r="B16" i="14" s="1"/>
  <c r="D16" i="14" s="1"/>
  <c r="E2" i="14"/>
  <c r="A1" i="14"/>
  <c r="D2" i="13"/>
  <c r="E2" i="13" s="1"/>
  <c r="A1" i="13"/>
  <c r="B15" i="12"/>
  <c r="L4" i="9"/>
  <c r="L8" i="9"/>
  <c r="L7" i="9"/>
  <c r="L6" i="9"/>
  <c r="L5" i="9"/>
  <c r="B15" i="9"/>
  <c r="L8" i="8"/>
  <c r="L9" i="8"/>
  <c r="H31" i="1"/>
  <c r="G31" i="1"/>
  <c r="F31" i="1"/>
  <c r="F18" i="1"/>
  <c r="F17" i="1"/>
  <c r="F15" i="1"/>
  <c r="F14" i="1"/>
  <c r="F12" i="1"/>
  <c r="F13" i="1"/>
  <c r="F11" i="1"/>
  <c r="F10" i="1"/>
  <c r="D3" i="8"/>
  <c r="E3" i="8" s="1"/>
  <c r="C28" i="1"/>
  <c r="C29" i="1" s="1"/>
  <c r="C30" i="1" s="1"/>
  <c r="B17" i="14" l="1"/>
  <c r="D17" i="14" s="1"/>
  <c r="B31" i="16"/>
  <c r="D31" i="16" s="1"/>
  <c r="B32" i="16" s="1"/>
  <c r="D32" i="16" s="1"/>
  <c r="B33" i="16" s="1"/>
  <c r="D33" i="16" s="1"/>
  <c r="B34" i="16" s="1"/>
  <c r="D34" i="16" s="1"/>
  <c r="B35" i="16" s="1"/>
  <c r="D35" i="16" s="1"/>
  <c r="B36" i="16" s="1"/>
  <c r="D36" i="16" s="1"/>
  <c r="D20" i="13"/>
  <c r="B21" i="13" s="1"/>
  <c r="C31" i="1"/>
  <c r="D2" i="9"/>
  <c r="E2" i="9" s="1"/>
  <c r="E2" i="12"/>
  <c r="D15" i="12"/>
  <c r="B16" i="12" s="1"/>
  <c r="D16" i="12" s="1"/>
  <c r="B17" i="12" s="1"/>
  <c r="D17" i="12" s="1"/>
  <c r="B18" i="12" s="1"/>
  <c r="D18" i="12" s="1"/>
  <c r="B19" i="12" s="1"/>
  <c r="D19" i="12" s="1"/>
  <c r="B20" i="12" s="1"/>
  <c r="D20" i="12" s="1"/>
  <c r="B21" i="12" s="1"/>
  <c r="D21" i="12" s="1"/>
  <c r="B22" i="12" s="1"/>
  <c r="D22" i="12" s="1"/>
  <c r="B23" i="12" s="1"/>
  <c r="D23" i="12" s="1"/>
  <c r="B24" i="12" s="1"/>
  <c r="D24" i="12" s="1"/>
  <c r="B25" i="12" s="1"/>
  <c r="D25" i="12" s="1"/>
  <c r="B26" i="12" s="1"/>
  <c r="D26" i="12" s="1"/>
  <c r="B27" i="12" s="1"/>
  <c r="A1" i="12"/>
  <c r="G30" i="1"/>
  <c r="F30" i="1"/>
  <c r="G29" i="1"/>
  <c r="F29" i="1"/>
  <c r="G28" i="1"/>
  <c r="F28" i="1"/>
  <c r="G27" i="1"/>
  <c r="B14" i="8"/>
  <c r="D15" i="9"/>
  <c r="B16" i="9" s="1"/>
  <c r="A1" i="9"/>
  <c r="F27" i="1"/>
  <c r="B18" i="14" l="1"/>
  <c r="D18" i="14" s="1"/>
  <c r="B19" i="14" s="1"/>
  <c r="D19" i="14" s="1"/>
  <c r="B20" i="14" s="1"/>
  <c r="D20" i="14" s="1"/>
  <c r="D21" i="13"/>
  <c r="B22" i="13" s="1"/>
  <c r="D22" i="13" s="1"/>
  <c r="B23" i="13" s="1"/>
  <c r="D23" i="13" s="1"/>
  <c r="B24" i="13" s="1"/>
  <c r="D24" i="13" s="1"/>
  <c r="D27" i="12"/>
  <c r="B28" i="12" s="1"/>
  <c r="D28" i="12" s="1"/>
  <c r="D16" i="9"/>
  <c r="B17" i="9" s="1"/>
  <c r="D17" i="9" s="1"/>
  <c r="H29" i="1"/>
  <c r="H28" i="1"/>
  <c r="H30" i="1"/>
  <c r="F21" i="1"/>
  <c r="I21" i="1" s="1"/>
  <c r="B21" i="14" l="1"/>
  <c r="D21" i="14" s="1"/>
  <c r="B22" i="14" s="1"/>
  <c r="D22" i="14" s="1"/>
  <c r="B18" i="9"/>
  <c r="D18" i="9" s="1"/>
  <c r="B19" i="9" s="1"/>
  <c r="D19" i="9" s="1"/>
  <c r="B20" i="9" s="1"/>
  <c r="D20" i="9" s="1"/>
  <c r="B21" i="9" s="1"/>
  <c r="D21" i="9" s="1"/>
  <c r="B22" i="9" s="1"/>
  <c r="B29" i="12"/>
  <c r="D29" i="12" s="1"/>
  <c r="B30" i="12" s="1"/>
  <c r="D30" i="12" s="1"/>
  <c r="B31" i="12" s="1"/>
  <c r="D31" i="12" s="1"/>
  <c r="B32" i="12" s="1"/>
  <c r="D32" i="12" s="1"/>
  <c r="B33" i="12" s="1"/>
  <c r="D33" i="12" s="1"/>
  <c r="B34" i="12" s="1"/>
  <c r="D34" i="12" s="1"/>
  <c r="B35" i="12" s="1"/>
  <c r="D35" i="12" s="1"/>
  <c r="B36" i="12" s="1"/>
  <c r="D36" i="12" s="1"/>
  <c r="G14" i="8"/>
  <c r="E15" i="8" s="1"/>
  <c r="G15" i="8" s="1"/>
  <c r="E16" i="8" s="1"/>
  <c r="G16" i="8" s="1"/>
  <c r="E17" i="8" s="1"/>
  <c r="G17" i="8" s="1"/>
  <c r="D14" i="8"/>
  <c r="B15" i="8" s="1"/>
  <c r="D15" i="8" s="1"/>
  <c r="B16" i="8" s="1"/>
  <c r="D16" i="8" s="1"/>
  <c r="B17" i="8" s="1"/>
  <c r="D17" i="8" s="1"/>
  <c r="L7" i="8"/>
  <c r="L6" i="8"/>
  <c r="L5" i="8"/>
  <c r="A1" i="8"/>
  <c r="B23" i="14" l="1"/>
  <c r="D23" i="14" s="1"/>
  <c r="B24" i="14" s="1"/>
  <c r="D24" i="14" s="1"/>
  <c r="B25" i="14" s="1"/>
  <c r="D25" i="14" s="1"/>
  <c r="B37" i="12"/>
  <c r="D37" i="12" s="1"/>
  <c r="B38" i="12" s="1"/>
  <c r="D38" i="12" s="1"/>
  <c r="B39" i="12" s="1"/>
  <c r="D39" i="12" s="1"/>
  <c r="B40" i="12" s="1"/>
  <c r="D22" i="9"/>
  <c r="E18" i="8"/>
  <c r="H27" i="1"/>
  <c r="B23" i="9" l="1"/>
  <c r="D23" i="9" s="1"/>
  <c r="B24" i="9" s="1"/>
  <c r="D24" i="9" s="1"/>
  <c r="B25" i="9" s="1"/>
  <c r="D25" i="9" s="1"/>
  <c r="B26" i="9" s="1"/>
  <c r="D26" i="9" s="1"/>
  <c r="B18" i="8"/>
  <c r="D18" i="8" s="1"/>
  <c r="B19" i="8" s="1"/>
  <c r="D19" i="8" s="1"/>
  <c r="G18" i="8"/>
  <c r="E19" i="8" s="1"/>
  <c r="G19" i="8" s="1"/>
  <c r="B28" i="14" l="1"/>
  <c r="D40" i="12"/>
  <c r="B41" i="12" s="1"/>
  <c r="B27" i="9"/>
  <c r="D27" i="9" s="1"/>
  <c r="B28" i="9" s="1"/>
  <c r="D28" i="9" s="1"/>
  <c r="B29" i="9" s="1"/>
  <c r="D29" i="9" s="1"/>
  <c r="B20" i="8"/>
  <c r="D20" i="8" s="1"/>
  <c r="B21" i="8" s="1"/>
  <c r="E20" i="8"/>
  <c r="G20" i="8" s="1"/>
  <c r="E21" i="8" s="1"/>
  <c r="G21" i="8" s="1"/>
  <c r="E22" i="8" s="1"/>
  <c r="G22" i="8" s="1"/>
  <c r="E23" i="8" s="1"/>
  <c r="G23" i="8" s="1"/>
  <c r="D28" i="14" l="1"/>
  <c r="B29" i="14" s="1"/>
  <c r="E24" i="8"/>
  <c r="G24" i="8" s="1"/>
  <c r="E25" i="8" s="1"/>
  <c r="B30" i="9"/>
  <c r="D30" i="9" s="1"/>
  <c r="B31" i="9" s="1"/>
  <c r="D31" i="9" s="1"/>
  <c r="D21" i="8"/>
  <c r="B22" i="8" s="1"/>
  <c r="D22" i="8" s="1"/>
  <c r="B23" i="8" s="1"/>
  <c r="D23" i="8" s="1"/>
  <c r="B24" i="8" s="1"/>
  <c r="D29" i="14" l="1"/>
  <c r="B30" i="14" s="1"/>
  <c r="D30" i="14" s="1"/>
  <c r="B31" i="14" s="1"/>
  <c r="D31" i="14" s="1"/>
  <c r="D32" i="9"/>
  <c r="B33" i="9" s="1"/>
  <c r="D24" i="8"/>
  <c r="B25" i="8" s="1"/>
  <c r="G25" i="8"/>
  <c r="D25" i="8" l="1"/>
  <c r="B26" i="8" s="1"/>
  <c r="D26" i="8" s="1"/>
  <c r="E26" i="8"/>
  <c r="G26" i="8" s="1"/>
  <c r="E27" i="8" s="1"/>
  <c r="G27" i="8" s="1"/>
  <c r="E28" i="8" l="1"/>
  <c r="G28" i="8" s="1"/>
  <c r="E29" i="8" s="1"/>
  <c r="G29" i="8" s="1"/>
  <c r="E30" i="8" s="1"/>
  <c r="G30" i="8" s="1"/>
  <c r="E31" i="8" s="1"/>
  <c r="G31" i="8" s="1"/>
  <c r="E32" i="8" s="1"/>
  <c r="G32" i="8" s="1"/>
  <c r="E33" i="8" s="1"/>
  <c r="B27" i="8"/>
  <c r="D27" i="8" s="1"/>
  <c r="B28" i="8" s="1"/>
  <c r="D28" i="8" s="1"/>
  <c r="B29" i="8" s="1"/>
  <c r="D33" i="9" l="1"/>
  <c r="D29" i="8"/>
  <c r="B30" i="8" s="1"/>
  <c r="G33" i="8"/>
  <c r="E34" i="8" s="1"/>
  <c r="G34" i="8" s="1"/>
  <c r="E35" i="8" s="1"/>
  <c r="G35" i="8" s="1"/>
  <c r="E36" i="8" l="1"/>
  <c r="G36" i="8" s="1"/>
  <c r="E37" i="8" s="1"/>
  <c r="G37" i="8" s="1"/>
  <c r="E38" i="8" s="1"/>
  <c r="G38" i="8" s="1"/>
  <c r="E39" i="8" s="1"/>
  <c r="G39" i="8" s="1"/>
  <c r="D30" i="8"/>
  <c r="B31" i="8" s="1"/>
  <c r="D31" i="8" s="1"/>
  <c r="B32" i="8" s="1"/>
  <c r="D32" i="8" s="1"/>
  <c r="B33" i="8" s="1"/>
  <c r="D33" i="8" l="1"/>
  <c r="B34" i="8" s="1"/>
  <c r="D34" i="8" s="1"/>
  <c r="B35" i="8" s="1"/>
  <c r="D35" i="8" s="1"/>
  <c r="E40" i="8"/>
  <c r="G40" i="8" s="1"/>
  <c r="E41" i="8" s="1"/>
  <c r="B36" i="8" l="1"/>
  <c r="D36" i="8" s="1"/>
  <c r="B37" i="8" s="1"/>
  <c r="D37" i="8" s="1"/>
  <c r="B38" i="8" s="1"/>
  <c r="D38" i="8" s="1"/>
  <c r="B39" i="8" s="1"/>
  <c r="D39" i="8" s="1"/>
  <c r="B40" i="8" s="1"/>
  <c r="D40" i="8" s="1"/>
  <c r="B41" i="8" s="1"/>
  <c r="G41" i="8"/>
  <c r="E42" i="8" s="1"/>
  <c r="G42" i="8" l="1"/>
  <c r="E43" i="8" s="1"/>
  <c r="D41" i="8"/>
  <c r="G43" i="8" l="1"/>
  <c r="E44" i="8" s="1"/>
  <c r="G44" i="8" s="1"/>
  <c r="E45" i="8" s="1"/>
  <c r="B42" i="8"/>
  <c r="D42" i="8" s="1"/>
  <c r="G45" i="8" l="1"/>
  <c r="E46" i="8" s="1"/>
  <c r="B43" i="8"/>
  <c r="D43" i="8" s="1"/>
  <c r="B44" i="8" s="1"/>
  <c r="D44" i="8" s="1"/>
  <c r="B45" i="8" s="1"/>
  <c r="D45" i="8" l="1"/>
  <c r="B46" i="8" s="1"/>
  <c r="G46" i="8" l="1"/>
  <c r="D46" i="8" l="1"/>
  <c r="E47" i="8"/>
  <c r="G47" i="8" s="1"/>
  <c r="E48" i="8" s="1"/>
  <c r="B47" i="8" l="1"/>
  <c r="D47" i="8" s="1"/>
  <c r="B48" i="8" s="1"/>
  <c r="D48" i="8" l="1"/>
  <c r="G48" i="8"/>
  <c r="E49" i="8" s="1"/>
  <c r="G49" i="8" s="1"/>
  <c r="E50" i="8" s="1"/>
  <c r="G50" i="8" s="1"/>
  <c r="E51" i="8" s="1"/>
  <c r="G51" i="8" s="1"/>
  <c r="B49" i="8" l="1"/>
  <c r="D49" i="8" s="1"/>
  <c r="B50" i="8" s="1"/>
  <c r="D50" i="8" s="1"/>
  <c r="B51" i="8" s="1"/>
  <c r="D51" i="8" s="1"/>
  <c r="B52" i="8" s="1"/>
  <c r="D52" i="8" s="1"/>
  <c r="B53" i="8" s="1"/>
  <c r="D53" i="8" s="1"/>
  <c r="B54" i="8" s="1"/>
  <c r="D54" i="8" s="1"/>
  <c r="B55" i="8" s="1"/>
  <c r="D55" i="8" s="1"/>
  <c r="B56" i="8" s="1"/>
  <c r="D56" i="8" s="1"/>
  <c r="B57" i="8" s="1"/>
  <c r="D57" i="8" s="1"/>
  <c r="B58" i="8" s="1"/>
  <c r="E52" i="8"/>
  <c r="G52" i="8" s="1"/>
  <c r="E53" i="8" l="1"/>
  <c r="G53" i="8" s="1"/>
  <c r="E54" i="8" s="1"/>
  <c r="G54" i="8" s="1"/>
  <c r="E55" i="8" s="1"/>
  <c r="G55" i="8" s="1"/>
  <c r="E56" i="8" s="1"/>
  <c r="G56" i="8" s="1"/>
  <c r="E57" i="8" s="1"/>
  <c r="G57" i="8" s="1"/>
  <c r="E58" i="8" s="1"/>
  <c r="G58" i="8" s="1"/>
  <c r="E59" i="8" s="1"/>
  <c r="G59" i="8" s="1"/>
  <c r="E60" i="8" s="1"/>
  <c r="G60" i="8" s="1"/>
  <c r="D58" i="8"/>
  <c r="B59" i="8" s="1"/>
  <c r="D59" i="8" l="1"/>
  <c r="B60" i="8" s="1"/>
  <c r="E61" i="8"/>
  <c r="G61" i="8" s="1"/>
  <c r="E62" i="8" s="1"/>
  <c r="G62" i="8" s="1"/>
  <c r="E63" i="8" s="1"/>
  <c r="G63" i="8" s="1"/>
  <c r="D60" i="8" l="1"/>
  <c r="B61" i="8" s="1"/>
  <c r="D61" i="8" s="1"/>
  <c r="D63" i="8" l="1"/>
  <c r="E64" i="8"/>
  <c r="G64" i="8" s="1"/>
  <c r="E15" i="9" s="1"/>
  <c r="G15" i="9" s="1"/>
  <c r="E16" i="9" s="1"/>
  <c r="G16" i="9" s="1"/>
  <c r="E17" i="9" s="1"/>
  <c r="G17" i="9" s="1"/>
  <c r="D64" i="8" l="1"/>
  <c r="B64" i="8"/>
  <c r="E18" i="9"/>
  <c r="G18" i="9" s="1"/>
  <c r="E19" i="9" s="1"/>
  <c r="G19" i="9" s="1"/>
  <c r="E20" i="9" s="1"/>
  <c r="G20" i="9" s="1"/>
  <c r="E21" i="9" s="1"/>
  <c r="G21" i="9" s="1"/>
  <c r="D41" i="12"/>
  <c r="G22" i="9" l="1"/>
  <c r="E23" i="9" s="1"/>
  <c r="G23" i="9" s="1"/>
  <c r="E24" i="9" s="1"/>
  <c r="G24" i="9" s="1"/>
  <c r="E25" i="9" s="1"/>
  <c r="G25" i="9" s="1"/>
  <c r="E26" i="9" s="1"/>
  <c r="G26" i="9" s="1"/>
  <c r="E27" i="9" s="1"/>
  <c r="G27" i="9" s="1"/>
  <c r="E28" i="9" s="1"/>
  <c r="G28" i="9" s="1"/>
  <c r="E29" i="9" s="1"/>
  <c r="G29" i="9" s="1"/>
  <c r="E30" i="9" s="1"/>
  <c r="G30" i="9" s="1"/>
  <c r="E31" i="9" s="1"/>
  <c r="G31" i="9" s="1"/>
  <c r="E32" i="9" s="1"/>
  <c r="E22" i="9"/>
  <c r="G32" i="9" l="1"/>
  <c r="E33" i="9" s="1"/>
  <c r="G33" i="9" l="1"/>
  <c r="E15" i="12" s="1"/>
  <c r="G15" i="12" s="1"/>
  <c r="E16" i="12" s="1"/>
  <c r="G16" i="12" s="1"/>
  <c r="E17" i="12" s="1"/>
  <c r="G17" i="12" s="1"/>
  <c r="E18" i="12" l="1"/>
  <c r="G18" i="12" s="1"/>
  <c r="E19" i="12" s="1"/>
  <c r="G19" i="12" s="1"/>
  <c r="E20" i="12" s="1"/>
  <c r="G20" i="12" s="1"/>
  <c r="E21" i="12" s="1"/>
  <c r="G21" i="12" s="1"/>
  <c r="E22" i="12" s="1"/>
  <c r="G22" i="12" s="1"/>
  <c r="E23" i="12" s="1"/>
  <c r="G23" i="12" s="1"/>
  <c r="E24" i="12" s="1"/>
  <c r="G24" i="12" s="1"/>
  <c r="E25" i="12" s="1"/>
  <c r="G25" i="12" s="1"/>
  <c r="E26" i="12" s="1"/>
  <c r="G26" i="12" s="1"/>
  <c r="E27" i="12" s="1"/>
  <c r="G27" i="12" s="1"/>
  <c r="E28" i="12" s="1"/>
  <c r="G28" i="12" s="1"/>
  <c r="E29" i="12" s="1"/>
  <c r="G29" i="12" s="1"/>
  <c r="E30" i="12" s="1"/>
  <c r="G30" i="12" s="1"/>
  <c r="E31" i="12" s="1"/>
  <c r="G31" i="12" s="1"/>
  <c r="E32" i="12" s="1"/>
  <c r="G32" i="12" s="1"/>
  <c r="E33" i="12" s="1"/>
  <c r="G33" i="12" s="1"/>
  <c r="E34" i="12" l="1"/>
  <c r="G34" i="12" s="1"/>
  <c r="E35" i="12" s="1"/>
  <c r="G35" i="12" s="1"/>
  <c r="E36" i="12" s="1"/>
  <c r="G36" i="12" s="1"/>
  <c r="E37" i="12" l="1"/>
  <c r="G37" i="12" s="1"/>
  <c r="E38" i="12" s="1"/>
  <c r="G38" i="12" s="1"/>
  <c r="E39" i="12" l="1"/>
  <c r="G39" i="12" s="1"/>
  <c r="E40" i="12" s="1"/>
  <c r="G40" i="12" l="1"/>
  <c r="E41" i="12" s="1"/>
  <c r="G41" i="12" l="1"/>
  <c r="E15" i="13" s="1"/>
  <c r="G15" i="13" s="1"/>
  <c r="E16" i="13" s="1"/>
  <c r="G16" i="13" s="1"/>
  <c r="E17" i="13" l="1"/>
  <c r="G17" i="13" s="1"/>
  <c r="E18" i="13" s="1"/>
  <c r="G18" i="13" s="1"/>
  <c r="E19" i="13" l="1"/>
  <c r="G19" i="13" s="1"/>
  <c r="E20" i="13" s="1"/>
  <c r="G20" i="13" s="1"/>
  <c r="E21" i="13" s="1"/>
  <c r="G21" i="13" s="1"/>
  <c r="E22" i="13" s="1"/>
  <c r="G22" i="13" s="1"/>
  <c r="E23" i="13" s="1"/>
  <c r="G23" i="13" s="1"/>
  <c r="E24" i="13" s="1"/>
  <c r="G24" i="13" s="1"/>
  <c r="E15" i="14" s="1"/>
  <c r="G15" i="14" s="1"/>
  <c r="E16" i="14" s="1"/>
  <c r="G16" i="14" s="1"/>
  <c r="E17" i="14" s="1"/>
  <c r="G17" i="14" s="1"/>
  <c r="E18" i="14" l="1"/>
  <c r="G18" i="14" s="1"/>
  <c r="E19" i="14" s="1"/>
  <c r="G19" i="14" s="1"/>
  <c r="E20" i="14" s="1"/>
  <c r="G20" i="14" s="1"/>
  <c r="E21" i="14" l="1"/>
  <c r="G21" i="14" s="1"/>
  <c r="E22" i="14" s="1"/>
  <c r="G22" i="14" s="1"/>
  <c r="E23" i="14" l="1"/>
  <c r="G23" i="14" s="1"/>
  <c r="E24" i="14" l="1"/>
  <c r="G24" i="14" s="1"/>
  <c r="E25" i="14" s="1"/>
  <c r="G25" i="14" s="1"/>
  <c r="E26" i="14" s="1"/>
  <c r="G26" i="14" s="1"/>
  <c r="E27" i="14" s="1"/>
  <c r="G27" i="14" s="1"/>
  <c r="E28" i="14" l="1"/>
  <c r="G28" i="14" s="1"/>
  <c r="E29" i="14" l="1"/>
  <c r="G29" i="14" s="1"/>
  <c r="E30" i="14" l="1"/>
  <c r="G30" i="14" s="1"/>
  <c r="E31" i="14" l="1"/>
  <c r="G31" i="14" s="1"/>
</calcChain>
</file>

<file path=xl/sharedStrings.xml><?xml version="1.0" encoding="utf-8"?>
<sst xmlns="http://schemas.openxmlformats.org/spreadsheetml/2006/main" count="719" uniqueCount="261">
  <si>
    <t xml:space="preserve">Roadmap </t>
  </si>
  <si>
    <t>Summary of Modules</t>
  </si>
  <si>
    <t>Day</t>
  </si>
  <si>
    <t>Module #</t>
  </si>
  <si>
    <t>Module Ttile</t>
  </si>
  <si>
    <t>Duration</t>
  </si>
  <si>
    <t>Timetable</t>
  </si>
  <si>
    <t>From</t>
  </si>
  <si>
    <t>To</t>
  </si>
  <si>
    <t>Start time</t>
  </si>
  <si>
    <t>End Time</t>
  </si>
  <si>
    <t>Slide #</t>
  </si>
  <si>
    <t>Facilitators</t>
  </si>
  <si>
    <t>Instructor Initials</t>
  </si>
  <si>
    <t>Producer Actions</t>
  </si>
  <si>
    <t>Notes for facilitator</t>
  </si>
  <si>
    <t>Tools/Modes</t>
  </si>
  <si>
    <t>Tools</t>
  </si>
  <si>
    <t>Lecture</t>
  </si>
  <si>
    <t>Word Cloud</t>
  </si>
  <si>
    <t>Summary Content</t>
  </si>
  <si>
    <t>Instr # 1</t>
  </si>
  <si>
    <t>Update in yellow column only</t>
  </si>
  <si>
    <t>Use drop downs for blue columns</t>
  </si>
  <si>
    <t>Do not enter into cells linked by formulas: grey</t>
  </si>
  <si>
    <t>Duration (min)</t>
  </si>
  <si>
    <t>How to Use this Sheet</t>
  </si>
  <si>
    <t>You can hide Column I once complete</t>
  </si>
  <si>
    <t>Part Engagement</t>
  </si>
  <si>
    <t>Break Out Room</t>
  </si>
  <si>
    <t>Carousel</t>
  </si>
  <si>
    <t>Drawing Tool</t>
  </si>
  <si>
    <t>Poll</t>
  </si>
  <si>
    <t>Plenary (Chat, Raise Hand)</t>
  </si>
  <si>
    <t>Ask/Tell (Chat / Raise Hand)</t>
  </si>
  <si>
    <t>Animated Quiz</t>
  </si>
  <si>
    <t>Multiple</t>
  </si>
  <si>
    <t xml:space="preserve">Total 'teach time per instructor summary </t>
  </si>
  <si>
    <t>Participants</t>
  </si>
  <si>
    <t>Traffic Light</t>
  </si>
  <si>
    <t>End of Day</t>
  </si>
  <si>
    <t>in minutes</t>
  </si>
  <si>
    <t>Date (Ott)</t>
  </si>
  <si>
    <t>Time Diff:</t>
  </si>
  <si>
    <t>Break Timing</t>
  </si>
  <si>
    <t># of Slides</t>
  </si>
  <si>
    <t>Team Intros</t>
  </si>
  <si>
    <t>Module Objectives</t>
  </si>
  <si>
    <t>Video</t>
  </si>
  <si>
    <t>(excluding long breaks)</t>
  </si>
  <si>
    <t>Overall Course Objectives</t>
  </si>
  <si>
    <t>Duration (Min)</t>
  </si>
  <si>
    <t>Participant Intros</t>
  </si>
  <si>
    <t>Agenda</t>
  </si>
  <si>
    <t>Course Objective</t>
  </si>
  <si>
    <t>Break</t>
  </si>
  <si>
    <t>Agenda Recap</t>
  </si>
  <si>
    <t>Evaluations</t>
  </si>
  <si>
    <t>Local Time Client</t>
  </si>
  <si>
    <t>Sherazade Shafiq</t>
  </si>
  <si>
    <t>SS</t>
  </si>
  <si>
    <t>Part.</t>
  </si>
  <si>
    <t>Welcome to Day 4</t>
  </si>
  <si>
    <t>Private Chat</t>
  </si>
  <si>
    <t>Fa</t>
  </si>
  <si>
    <t>DAY 1 - ROADMAP</t>
  </si>
  <si>
    <t>Module 1 Introduction</t>
  </si>
  <si>
    <t>Jointly</t>
  </si>
  <si>
    <t>Jointly Led</t>
  </si>
  <si>
    <t xml:space="preserve">DAY 2 - ROADMAP </t>
  </si>
  <si>
    <t>Opening Review</t>
  </si>
  <si>
    <t>Tell for the above</t>
  </si>
  <si>
    <t xml:space="preserve">DAY 3 - ROADMAP </t>
  </si>
  <si>
    <t>Fill in the Blanks</t>
  </si>
  <si>
    <t>Timer</t>
  </si>
  <si>
    <t>Introduction</t>
  </si>
  <si>
    <t>Closing</t>
  </si>
  <si>
    <t>Kahoot Quiz, Resources, Evaluation , Closing Round Table</t>
  </si>
  <si>
    <t>At the end of this module, you will: Get to know us and each other a little, Know a bit more about CAAF, Understand the overall course objectives and agenda, Understand the course “ground rules”</t>
  </si>
  <si>
    <t>Participants will revise concepts learnt in the pre-course reading, including:
What are the 17 SDGs and how they classified
Why are they important
Where the world and Viet Nam are in terms of achieving the SDGs</t>
  </si>
  <si>
    <t>What are SDGs and why are they important?</t>
  </si>
  <si>
    <t>Instr # 2</t>
  </si>
  <si>
    <t>Gender Equality and its relevance to achieving SDGs</t>
  </si>
  <si>
    <t>Integrating SDG focus into four audit phases</t>
  </si>
  <si>
    <t>Participants will:
Understand why SDGs are important to audit and what role the SAIs can play
Get an overview of audits done by Viet Nam, OAG Canada and globally
preparedness audits
Implementation audits
Consider kinds of SDG Audits that can be undertaken
Understand at which points in an audit SDG lens can be considered
Consider challenges faced by SAIs and how to overcome them
See some tools SAIs can use</t>
  </si>
  <si>
    <t>What is an SDG audit: Overview of IDI’s SDG Audit Methodology (ISAM)</t>
  </si>
  <si>
    <t>Why and how can SAIs support SDGs</t>
  </si>
  <si>
    <t>Workshop Group Assignment – Self Paced</t>
  </si>
  <si>
    <t>Group Presentations</t>
  </si>
  <si>
    <t>N/A to an in-person delivery</t>
  </si>
  <si>
    <t>Effect Learning</t>
  </si>
  <si>
    <t>Facilitator Notes</t>
  </si>
  <si>
    <t>Comments</t>
  </si>
  <si>
    <t>Check all flipcharts, projectors</t>
  </si>
  <si>
    <t>Plenary (Flipchart/ Raise Hand)</t>
  </si>
  <si>
    <t>Quiz</t>
  </si>
  <si>
    <t>Lunch Break</t>
  </si>
  <si>
    <t>Website Demo</t>
  </si>
  <si>
    <t>Why are they important?</t>
  </si>
  <si>
    <t>Plenary</t>
  </si>
  <si>
    <t>Tell for above</t>
  </si>
  <si>
    <t>Small Group Discussion</t>
  </si>
  <si>
    <t xml:space="preserve">Hidden </t>
  </si>
  <si>
    <t>Coffee Break</t>
  </si>
  <si>
    <t>Note: Day 3 is a H/W Day for which there is no roadmap</t>
  </si>
  <si>
    <t>Module 7 Title Slide/ KLO Closing</t>
  </si>
  <si>
    <t>Kahoot</t>
  </si>
  <si>
    <t>SS: Run Kahoot</t>
  </si>
  <si>
    <t>SS: Provide evaluation links</t>
  </si>
  <si>
    <t>Closing Remarks Round Table</t>
  </si>
  <si>
    <t>Day 1 (Mon)</t>
  </si>
  <si>
    <t>Day 2 (Tues)</t>
  </si>
  <si>
    <t>Day 3 (Wed)</t>
  </si>
  <si>
    <t>Day 4 (Thurs)</t>
  </si>
  <si>
    <t>Guyana Time</t>
  </si>
  <si>
    <t>Audience - Guyana</t>
  </si>
  <si>
    <t>10 minutes break every hour + 60 minute break</t>
  </si>
  <si>
    <t>KLO's</t>
  </si>
  <si>
    <t>Auditing the Extractive Industires - in-person</t>
  </si>
  <si>
    <t>Enhance the knowledge, skills and understanding of participants to be able to audit extractive industries</t>
  </si>
  <si>
    <t>Day 5 (Fri)</t>
  </si>
  <si>
    <t>PN</t>
  </si>
  <si>
    <t>Pauline Ngaya</t>
  </si>
  <si>
    <t>JM</t>
  </si>
  <si>
    <t>Juliet Mutesi</t>
  </si>
  <si>
    <t>Instr # 3</t>
  </si>
  <si>
    <t>SL</t>
  </si>
  <si>
    <t>Scott Loder</t>
  </si>
  <si>
    <t>Instr # 4</t>
  </si>
  <si>
    <t>WGEI Intro</t>
  </si>
  <si>
    <t>Welcome AG</t>
  </si>
  <si>
    <t>Jointly lead PN/SL</t>
  </si>
  <si>
    <t>Module 2 Title Slide/ KLO Into Eis</t>
  </si>
  <si>
    <t>SS to lead</t>
  </si>
  <si>
    <t>Opening Review e-learn</t>
  </si>
  <si>
    <t>SS mechanics/ JM debreif</t>
  </si>
  <si>
    <t>E-learn quizzes</t>
  </si>
  <si>
    <t>Definition EI</t>
  </si>
  <si>
    <t>Potential implications</t>
  </si>
  <si>
    <t>How can these be mitigated?</t>
  </si>
  <si>
    <t>Life Cycle</t>
  </si>
  <si>
    <t>Life Cycle Matching</t>
  </si>
  <si>
    <t>Life Cycle Video</t>
  </si>
  <si>
    <t>Offshore drilling</t>
  </si>
  <si>
    <t>Offshore driling video</t>
  </si>
  <si>
    <t>Role of Audit office in GY</t>
  </si>
  <si>
    <t>Challenges/ enablers</t>
  </si>
  <si>
    <t>Module 3 Title Slide/ KLO 7 Stages</t>
  </si>
  <si>
    <t xml:space="preserve">Framework </t>
  </si>
  <si>
    <t xml:space="preserve">Stage 1 </t>
  </si>
  <si>
    <t>Stage 1 e-learn refresher</t>
  </si>
  <si>
    <t>Other regulations</t>
  </si>
  <si>
    <t>Audit Considerations</t>
  </si>
  <si>
    <t xml:space="preserve">Stage 2 </t>
  </si>
  <si>
    <t>PN/JM to lead</t>
  </si>
  <si>
    <t>Stage 3</t>
  </si>
  <si>
    <t>Toolkit</t>
  </si>
  <si>
    <t xml:space="preserve">Audit Considerations Stage 3 </t>
  </si>
  <si>
    <t>Hand Out # 1</t>
  </si>
  <si>
    <t>matching; red/green/yellow</t>
  </si>
  <si>
    <t>Stretch - Video Brain Break</t>
  </si>
  <si>
    <t>Stretch - Triangle Square</t>
  </si>
  <si>
    <t>Stage 4</t>
  </si>
  <si>
    <t>Ground Rules</t>
  </si>
  <si>
    <t>PN to support SL for Uganda examples</t>
  </si>
  <si>
    <t>Module 3 Title / Stage 5 (ctd)</t>
  </si>
  <si>
    <t>Stage 5</t>
  </si>
  <si>
    <t>Different kinds of revenue?</t>
  </si>
  <si>
    <t>Illustration</t>
  </si>
  <si>
    <t>Individual Exercise</t>
  </si>
  <si>
    <t>Numerical Example</t>
  </si>
  <si>
    <t>Transfer Pricing</t>
  </si>
  <si>
    <t>Stage 6 - Revenue Mgt</t>
  </si>
  <si>
    <t>Ghana Example</t>
  </si>
  <si>
    <t>Fiscally Sust Amount</t>
  </si>
  <si>
    <t>Auditors Role</t>
  </si>
  <si>
    <t>Stage 7</t>
  </si>
  <si>
    <t>What are health concerns in GY?</t>
  </si>
  <si>
    <t>Gas Flaring</t>
  </si>
  <si>
    <t>Local Content</t>
  </si>
  <si>
    <t>SAI Role</t>
  </si>
  <si>
    <t>Review of Module 3</t>
  </si>
  <si>
    <t>Energiser end of day - recall</t>
  </si>
  <si>
    <t>Welcome to Day 3</t>
  </si>
  <si>
    <t>Module 4 Title Slide</t>
  </si>
  <si>
    <t>Definition</t>
  </si>
  <si>
    <t>Fill in the blank</t>
  </si>
  <si>
    <t>Risk Assessment Template</t>
  </si>
  <si>
    <t>Identification of players</t>
  </si>
  <si>
    <t>What are some key risks?</t>
  </si>
  <si>
    <t>What are some key security risks?</t>
  </si>
  <si>
    <t>Corruption Risk</t>
  </si>
  <si>
    <t>Corruption Red Flags</t>
  </si>
  <si>
    <t>Lecture/ Small Group Disc</t>
  </si>
  <si>
    <t>Presentations</t>
  </si>
  <si>
    <t>Any questions</t>
  </si>
  <si>
    <t>Risk Assessment Activity</t>
  </si>
  <si>
    <t>Risk Mapping</t>
  </si>
  <si>
    <t>Risk Mapping Activity</t>
  </si>
  <si>
    <t>WGEI website demo</t>
  </si>
  <si>
    <t>Lunch break</t>
  </si>
  <si>
    <t>Welcome to Day 2</t>
  </si>
  <si>
    <t>Recap from yesterday</t>
  </si>
  <si>
    <t>Use Red/Green/Yellow Cards</t>
  </si>
  <si>
    <t>Fill in the blank and animated for ask/tell</t>
  </si>
  <si>
    <t>Fraud Red Flags</t>
  </si>
  <si>
    <t>Individual Reading</t>
  </si>
  <si>
    <t>Hand Out # 2</t>
  </si>
  <si>
    <t>Hand out # 3/ Walkthrough the template</t>
  </si>
  <si>
    <t>OAG Alberta Audits</t>
  </si>
  <si>
    <t>SDGs and EI</t>
  </si>
  <si>
    <t>Agenda recap</t>
  </si>
  <si>
    <t xml:space="preserve">DAY 5 - ROADMAP </t>
  </si>
  <si>
    <t>Energiser Chair Yoga</t>
  </si>
  <si>
    <t>AG opening remarks</t>
  </si>
  <si>
    <t>Deodat</t>
  </si>
  <si>
    <t>Welcome/ GAC thank</t>
  </si>
  <si>
    <t>Team Intro</t>
  </si>
  <si>
    <t>SS and JM to also briefly introduce</t>
  </si>
  <si>
    <t>SS prepare speaking notes</t>
  </si>
  <si>
    <t>Overview Guyana Oil</t>
  </si>
  <si>
    <t>GY Regulatory authoritues</t>
  </si>
  <si>
    <t>EITI</t>
  </si>
  <si>
    <t>Roy</t>
  </si>
  <si>
    <t>Fiscal Regimes</t>
  </si>
  <si>
    <t>Overvieew Exxon Agreement</t>
  </si>
  <si>
    <t>Profit Share Comparison</t>
  </si>
  <si>
    <t>Value Chain</t>
  </si>
  <si>
    <t>PN slide; SL: Alberta perspective</t>
  </si>
  <si>
    <t>Govt and Audit Considerations</t>
  </si>
  <si>
    <t>Alberta Experience</t>
  </si>
  <si>
    <t>Animate slide for ask / tell</t>
  </si>
  <si>
    <t>Dutch Disease/ Resource Curse</t>
  </si>
  <si>
    <t>Resource Fund</t>
  </si>
  <si>
    <t>Lecture/ Video</t>
  </si>
  <si>
    <t>Environmenal Considerations</t>
  </si>
  <si>
    <t>Areas prone to corruption</t>
  </si>
  <si>
    <t>Fraud Triangle</t>
  </si>
  <si>
    <t>12 Red Flags</t>
  </si>
  <si>
    <t>Conclusion</t>
  </si>
  <si>
    <t>SL: Ok if I take these 3 slides?  No worries, if not</t>
  </si>
  <si>
    <t>PN/JM</t>
  </si>
  <si>
    <t>SS lead</t>
  </si>
  <si>
    <t>Uganda Expereince</t>
  </si>
  <si>
    <t>JM/SL</t>
  </si>
  <si>
    <t>Key areas for consideration</t>
  </si>
  <si>
    <t>SS play video</t>
  </si>
  <si>
    <t>Auditor Role</t>
  </si>
  <si>
    <t>Maximing Benefits</t>
  </si>
  <si>
    <t>Hand Out # 1 All stages except stage 2</t>
  </si>
  <si>
    <t>Lunch</t>
  </si>
  <si>
    <t>Presentation will be next day</t>
  </si>
  <si>
    <t>Risk Mapping Continued</t>
  </si>
  <si>
    <t>Risk Mapping Presentations</t>
  </si>
  <si>
    <t>Mod 5</t>
  </si>
  <si>
    <t>Way forward</t>
  </si>
  <si>
    <t>Resources</t>
  </si>
  <si>
    <t>Actually ended at 4:30</t>
  </si>
  <si>
    <t>Teach time 6.5 hours</t>
  </si>
  <si>
    <t>Teach time till 4:30</t>
  </si>
  <si>
    <t>So 2.5 hours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</si>
</sst>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quot;$&quot;* #,##0.00_);_(&quot;$&quot;* \(#,##0.00\);_(&quot;$&quot;* &quot;-&quot;??_);_(@_)"/>
    <numFmt numFmtId="165" formatCode="h:mm;@"/>
    <numFmt numFmtId="166" formatCode="[$-409]mmmm\ d\,\ yyyy;@"/>
    <numFmt numFmtId="167" formatCode="yyyy/mm/dd;@"/>
  </numFmts>
  <fonts count="16">
    <font>
      <sz val="12"/>
      <color theme="1"/>
      <name val="Calibri"/>
      <family val="2"/>
      <scheme val="minor"/>
    </font>
    <font>
      <sz val="12"/>
      <color theme="1"/>
      <name val="Calibri"/>
      <family val="2"/>
      <scheme val="minor"/>
    </font>
    <font>
      <b/>
      <sz val="12"/>
      <color theme="1"/>
      <name val="Calibri"/>
      <family val="2"/>
      <scheme val="minor"/>
    </font>
    <font>
      <sz val="11"/>
      <color theme="1"/>
      <name val="Calibri"/>
      <family val="2"/>
      <scheme val="minor"/>
    </font>
    <font>
      <b/>
      <sz val="14"/>
      <color theme="1"/>
      <name val="Calibri"/>
      <family val="2"/>
      <scheme val="minor"/>
    </font>
    <font>
      <sz val="14"/>
      <color theme="1"/>
      <name val="Calibri"/>
      <family val="2"/>
      <scheme val="minor"/>
    </font>
    <font>
      <sz val="14"/>
      <color rgb="FFFF0000"/>
      <name val="Calibri"/>
      <family val="2"/>
      <scheme val="minor"/>
    </font>
    <font>
      <b/>
      <sz val="12"/>
      <color rgb="FFFF0000"/>
      <name val="Calibri"/>
      <family val="2"/>
      <scheme val="minor"/>
    </font>
    <font>
      <b/>
      <sz val="18"/>
      <color theme="4"/>
      <name val="Calibri"/>
      <family val="2"/>
      <scheme val="minor"/>
    </font>
    <font>
      <i/>
      <sz val="10"/>
      <color theme="1"/>
      <name val="Arial"/>
      <family val="2"/>
    </font>
    <font>
      <sz val="28"/>
      <color theme="1"/>
      <name val="Arial"/>
      <family val="2"/>
    </font>
    <font>
      <sz val="40"/>
      <color theme="1"/>
      <name val="Arial"/>
      <family val="2"/>
    </font>
    <font>
      <b/>
      <sz val="16"/>
      <color theme="4"/>
      <name val="Calibri"/>
      <family val="2"/>
      <scheme val="minor"/>
    </font>
    <font>
      <sz val="14"/>
      <color theme="1"/>
      <name val="Calibri (Body)"/>
    </font>
    <font>
      <sz val="14"/>
      <color theme="1"/>
      <name val="Arial"/>
      <family val="2"/>
    </font>
    <font>
      <sz val="14"/>
      <color rgb="FF000000"/>
      <name val="Calibri"/>
      <family val="2"/>
      <scheme val="minor"/>
    </font>
  </fonts>
  <fills count="11">
    <fill>
      <patternFill patternType="none"/>
    </fill>
    <fill>
      <patternFill patternType="gray125"/>
    </fill>
    <fill>
      <patternFill patternType="solid">
        <fgColor theme="4" tint="0.59999389629810485"/>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5" tint="0.39997558519241921"/>
        <bgColor indexed="64"/>
      </patternFill>
    </fill>
    <fill>
      <patternFill patternType="solid">
        <fgColor theme="5" tint="0.59999389629810485"/>
        <bgColor indexed="64"/>
      </patternFill>
    </fill>
    <fill>
      <patternFill patternType="solid">
        <fgColor theme="2"/>
        <bgColor indexed="64"/>
      </patternFill>
    </fill>
    <fill>
      <patternFill patternType="solid">
        <fgColor theme="5"/>
        <bgColor indexed="64"/>
      </patternFill>
    </fill>
    <fill>
      <patternFill patternType="solid">
        <fgColor rgb="FFD9D9D9"/>
        <bgColor rgb="FF000000"/>
      </patternFill>
    </fill>
  </fills>
  <borders count="3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style="medium">
        <color indexed="64"/>
      </left>
      <right style="medium">
        <color indexed="64"/>
      </right>
      <top style="medium">
        <color indexed="64"/>
      </top>
      <bottom/>
      <diagonal/>
    </border>
  </borders>
  <cellStyleXfs count="2">
    <xf numFmtId="0" fontId="0" fillId="0" borderId="0"/>
    <xf numFmtId="164" fontId="1" fillId="0" borderId="0" applyFont="0" applyFill="0" applyBorder="0" applyAlignment="0" applyProtection="0"/>
  </cellStyleXfs>
  <cellXfs count="115">
    <xf numFmtId="0" fontId="0" fillId="0" borderId="0" xfId="0"/>
    <xf numFmtId="0" fontId="2" fillId="0" borderId="0" xfId="0" applyFont="1"/>
    <xf numFmtId="15" fontId="0" fillId="0" borderId="0" xfId="0" applyNumberFormat="1"/>
    <xf numFmtId="20" fontId="0" fillId="0" borderId="0" xfId="0" applyNumberFormat="1"/>
    <xf numFmtId="165" fontId="0" fillId="0" borderId="0" xfId="1" applyNumberFormat="1" applyFont="1"/>
    <xf numFmtId="0" fontId="4" fillId="0" borderId="0" xfId="0" applyFont="1"/>
    <xf numFmtId="0" fontId="5" fillId="0" borderId="0" xfId="0" applyFont="1"/>
    <xf numFmtId="165" fontId="5" fillId="4" borderId="9" xfId="0" applyNumberFormat="1" applyFont="1" applyFill="1" applyBorder="1"/>
    <xf numFmtId="0" fontId="5" fillId="3" borderId="10" xfId="0" applyFont="1" applyFill="1" applyBorder="1"/>
    <xf numFmtId="165" fontId="5" fillId="4" borderId="11" xfId="0" applyNumberFormat="1" applyFont="1" applyFill="1" applyBorder="1"/>
    <xf numFmtId="0" fontId="5" fillId="3" borderId="12" xfId="0" applyFont="1" applyFill="1" applyBorder="1"/>
    <xf numFmtId="0" fontId="5" fillId="2" borderId="12" xfId="0" applyFont="1" applyFill="1" applyBorder="1"/>
    <xf numFmtId="0" fontId="5" fillId="4" borderId="11" xfId="0" applyFont="1" applyFill="1" applyBorder="1"/>
    <xf numFmtId="165" fontId="5" fillId="4" borderId="13" xfId="0" applyNumberFormat="1" applyFont="1" applyFill="1" applyBorder="1"/>
    <xf numFmtId="0" fontId="5" fillId="3" borderId="14" xfId="0" applyFont="1" applyFill="1" applyBorder="1"/>
    <xf numFmtId="165" fontId="5" fillId="4" borderId="15" xfId="0" applyNumberFormat="1" applyFont="1" applyFill="1" applyBorder="1"/>
    <xf numFmtId="0" fontId="5" fillId="4" borderId="13" xfId="0" applyFont="1" applyFill="1" applyBorder="1"/>
    <xf numFmtId="0" fontId="5" fillId="3" borderId="16" xfId="0" applyFont="1" applyFill="1" applyBorder="1"/>
    <xf numFmtId="0" fontId="5" fillId="2" borderId="16" xfId="0" applyFont="1" applyFill="1" applyBorder="1"/>
    <xf numFmtId="0" fontId="5" fillId="4" borderId="15" xfId="0" applyFont="1" applyFill="1" applyBorder="1"/>
    <xf numFmtId="0" fontId="5" fillId="5" borderId="1" xfId="0" applyFont="1" applyFill="1" applyBorder="1"/>
    <xf numFmtId="0" fontId="5" fillId="5" borderId="2" xfId="0" applyFont="1" applyFill="1" applyBorder="1"/>
    <xf numFmtId="0" fontId="5" fillId="5" borderId="3" xfId="0" applyFont="1" applyFill="1" applyBorder="1"/>
    <xf numFmtId="0" fontId="5" fillId="5" borderId="0" xfId="0" applyFont="1" applyFill="1" applyBorder="1"/>
    <xf numFmtId="0" fontId="5" fillId="5" borderId="5" xfId="0" applyFont="1" applyFill="1" applyBorder="1"/>
    <xf numFmtId="0" fontId="5" fillId="5" borderId="4" xfId="0" applyFont="1" applyFill="1" applyBorder="1"/>
    <xf numFmtId="0" fontId="5" fillId="5" borderId="6" xfId="0" applyFont="1" applyFill="1" applyBorder="1"/>
    <xf numFmtId="0" fontId="5" fillId="5" borderId="7" xfId="0" applyFont="1" applyFill="1" applyBorder="1"/>
    <xf numFmtId="0" fontId="0" fillId="5" borderId="8" xfId="0" applyFill="1" applyBorder="1"/>
    <xf numFmtId="0" fontId="5" fillId="6" borderId="16" xfId="0" applyFont="1" applyFill="1" applyBorder="1"/>
    <xf numFmtId="0" fontId="6" fillId="3" borderId="16" xfId="0" applyFont="1" applyFill="1" applyBorder="1"/>
    <xf numFmtId="0" fontId="5" fillId="3" borderId="9" xfId="0" applyFont="1" applyFill="1" applyBorder="1"/>
    <xf numFmtId="0" fontId="7" fillId="0" borderId="0" xfId="0" applyFont="1"/>
    <xf numFmtId="0" fontId="5" fillId="0" borderId="0" xfId="0" applyFont="1" applyAlignment="1">
      <alignment horizontal="right"/>
    </xf>
    <xf numFmtId="0" fontId="8" fillId="0" borderId="0" xfId="0" applyFont="1" applyAlignment="1">
      <alignment horizontal="left" vertical="center"/>
    </xf>
    <xf numFmtId="0" fontId="8" fillId="0" borderId="0" xfId="0" applyFont="1" applyAlignment="1">
      <alignment horizontal="left" vertical="top"/>
    </xf>
    <xf numFmtId="0" fontId="4" fillId="6" borderId="17" xfId="0" applyFont="1" applyFill="1" applyBorder="1" applyAlignment="1">
      <alignment horizontal="center"/>
    </xf>
    <xf numFmtId="0" fontId="5" fillId="7" borderId="16" xfId="0" applyFont="1" applyFill="1" applyBorder="1"/>
    <xf numFmtId="0" fontId="5" fillId="8" borderId="11" xfId="0" applyFont="1" applyFill="1" applyBorder="1"/>
    <xf numFmtId="0" fontId="5" fillId="8" borderId="15" xfId="0" applyFont="1" applyFill="1" applyBorder="1"/>
    <xf numFmtId="0" fontId="5" fillId="0" borderId="0" xfId="0" applyFont="1" applyFill="1" applyBorder="1"/>
    <xf numFmtId="0" fontId="0" fillId="0" borderId="0" xfId="0" applyFill="1" applyBorder="1"/>
    <xf numFmtId="0" fontId="6" fillId="3" borderId="12" xfId="0" applyFont="1" applyFill="1" applyBorder="1"/>
    <xf numFmtId="0" fontId="10" fillId="0" borderId="0" xfId="0" applyFont="1" applyAlignment="1">
      <alignment horizontal="left" vertical="center" indent="3" readingOrder="1"/>
    </xf>
    <xf numFmtId="0" fontId="11" fillId="0" borderId="0" xfId="0" applyFont="1" applyAlignment="1">
      <alignment horizontal="left" vertical="center" indent="5" readingOrder="1"/>
    </xf>
    <xf numFmtId="0" fontId="5" fillId="3" borderId="18" xfId="0" applyFont="1" applyFill="1" applyBorder="1"/>
    <xf numFmtId="0" fontId="12" fillId="0" borderId="19" xfId="0" applyFont="1" applyBorder="1" applyAlignment="1">
      <alignment vertical="center"/>
    </xf>
    <xf numFmtId="0" fontId="0" fillId="0" borderId="20" xfId="0" applyBorder="1" applyAlignment="1">
      <alignment vertical="center"/>
    </xf>
    <xf numFmtId="0" fontId="0" fillId="0" borderId="20" xfId="0" applyBorder="1"/>
    <xf numFmtId="0" fontId="0" fillId="0" borderId="21" xfId="0" applyBorder="1"/>
    <xf numFmtId="0" fontId="8" fillId="0" borderId="0" xfId="0" applyFont="1"/>
    <xf numFmtId="0" fontId="4" fillId="6" borderId="17" xfId="0" applyFont="1" applyFill="1" applyBorder="1" applyAlignment="1">
      <alignment horizontal="center"/>
    </xf>
    <xf numFmtId="0" fontId="0" fillId="9" borderId="0" xfId="0" applyFill="1"/>
    <xf numFmtId="15" fontId="0" fillId="7" borderId="0" xfId="0" applyNumberFormat="1" applyFill="1"/>
    <xf numFmtId="0" fontId="10" fillId="0" borderId="0" xfId="0" applyFont="1" applyAlignment="1">
      <alignment horizontal="left" vertical="center" indent="2" readingOrder="1"/>
    </xf>
    <xf numFmtId="0" fontId="0" fillId="0" borderId="0" xfId="0" applyAlignment="1">
      <alignment wrapText="1"/>
    </xf>
    <xf numFmtId="0" fontId="5" fillId="7" borderId="0" xfId="0" applyFont="1" applyFill="1"/>
    <xf numFmtId="0" fontId="0" fillId="5" borderId="22" xfId="0" applyFill="1" applyBorder="1"/>
    <xf numFmtId="0" fontId="0" fillId="5" borderId="23" xfId="0" applyFill="1" applyBorder="1"/>
    <xf numFmtId="0" fontId="0" fillId="5" borderId="25" xfId="0" applyFill="1" applyBorder="1"/>
    <xf numFmtId="0" fontId="0" fillId="5" borderId="26" xfId="0" applyFill="1" applyBorder="1"/>
    <xf numFmtId="0" fontId="0" fillId="5" borderId="28" xfId="0" applyFill="1" applyBorder="1"/>
    <xf numFmtId="0" fontId="0" fillId="5" borderId="29" xfId="0" applyFill="1" applyBorder="1"/>
    <xf numFmtId="0" fontId="0" fillId="5" borderId="30" xfId="0" applyFill="1" applyBorder="1"/>
    <xf numFmtId="0" fontId="6" fillId="3" borderId="18" xfId="0" applyFont="1" applyFill="1" applyBorder="1"/>
    <xf numFmtId="0" fontId="6" fillId="2" borderId="16" xfId="0" applyFont="1" applyFill="1" applyBorder="1"/>
    <xf numFmtId="0" fontId="5" fillId="6" borderId="14" xfId="0" applyFont="1" applyFill="1" applyBorder="1"/>
    <xf numFmtId="0" fontId="9" fillId="0" borderId="0" xfId="0" applyFont="1" applyFill="1" applyAlignment="1">
      <alignment vertical="center"/>
    </xf>
    <xf numFmtId="15" fontId="0" fillId="0" borderId="0" xfId="0" applyNumberFormat="1" applyFill="1"/>
    <xf numFmtId="0" fontId="5" fillId="5" borderId="8" xfId="0" applyFont="1" applyFill="1" applyBorder="1"/>
    <xf numFmtId="0" fontId="4" fillId="6" borderId="17" xfId="0" applyFont="1" applyFill="1" applyBorder="1" applyAlignment="1">
      <alignment horizontal="center"/>
    </xf>
    <xf numFmtId="165" fontId="5" fillId="4" borderId="31" xfId="0" applyNumberFormat="1" applyFont="1" applyFill="1" applyBorder="1"/>
    <xf numFmtId="0" fontId="5" fillId="3" borderId="32" xfId="0" applyFont="1" applyFill="1" applyBorder="1"/>
    <xf numFmtId="0" fontId="5" fillId="2" borderId="18" xfId="0" applyFont="1" applyFill="1" applyBorder="1"/>
    <xf numFmtId="0" fontId="5" fillId="4" borderId="33" xfId="0" applyFont="1" applyFill="1" applyBorder="1"/>
    <xf numFmtId="0" fontId="13" fillId="3" borderId="18" xfId="0" applyFont="1" applyFill="1" applyBorder="1"/>
    <xf numFmtId="165" fontId="5" fillId="4" borderId="3" xfId="0" applyNumberFormat="1" applyFont="1" applyFill="1" applyBorder="1"/>
    <xf numFmtId="0" fontId="0" fillId="0" borderId="0" xfId="0" applyFill="1"/>
    <xf numFmtId="165" fontId="5" fillId="0" borderId="0" xfId="0" applyNumberFormat="1" applyFont="1" applyFill="1" applyBorder="1"/>
    <xf numFmtId="0" fontId="5" fillId="0" borderId="0" xfId="0" applyFont="1" applyFill="1"/>
    <xf numFmtId="15" fontId="5" fillId="0" borderId="0" xfId="0" applyNumberFormat="1" applyFont="1"/>
    <xf numFmtId="166" fontId="5" fillId="0" borderId="0" xfId="0" applyNumberFormat="1" applyFont="1"/>
    <xf numFmtId="167" fontId="5" fillId="0" borderId="0" xfId="0" applyNumberFormat="1" applyFont="1"/>
    <xf numFmtId="0" fontId="5" fillId="2" borderId="34" xfId="0" applyFont="1" applyFill="1" applyBorder="1"/>
    <xf numFmtId="0" fontId="5" fillId="7" borderId="14" xfId="0" applyFont="1" applyFill="1" applyBorder="1"/>
    <xf numFmtId="20" fontId="0" fillId="0" borderId="0" xfId="0" applyNumberFormat="1" applyFill="1"/>
    <xf numFmtId="0" fontId="14" fillId="0" borderId="0" xfId="0" applyFont="1"/>
    <xf numFmtId="0" fontId="4" fillId="6" borderId="17" xfId="0" applyFont="1" applyFill="1" applyBorder="1" applyAlignment="1">
      <alignment horizontal="center"/>
    </xf>
    <xf numFmtId="0" fontId="6" fillId="2" borderId="18" xfId="0" applyFont="1" applyFill="1" applyBorder="1"/>
    <xf numFmtId="0" fontId="6" fillId="3" borderId="32" xfId="0" applyFont="1" applyFill="1" applyBorder="1"/>
    <xf numFmtId="0" fontId="4" fillId="6" borderId="17" xfId="0" applyFont="1" applyFill="1" applyBorder="1" applyAlignment="1">
      <alignment horizontal="center"/>
    </xf>
    <xf numFmtId="0" fontId="15" fillId="10" borderId="15" xfId="0" applyFont="1" applyFill="1" applyBorder="1"/>
    <xf numFmtId="0" fontId="0" fillId="0" borderId="0" xfId="0" applyAlignment="1">
      <alignment horizontal="center"/>
    </xf>
    <xf numFmtId="0" fontId="0" fillId="5" borderId="26" xfId="0" applyFill="1" applyBorder="1" applyAlignment="1">
      <alignment horizontal="left" wrapText="1"/>
    </xf>
    <xf numFmtId="0" fontId="0" fillId="5" borderId="27" xfId="0" applyFill="1" applyBorder="1" applyAlignment="1">
      <alignment horizontal="left" wrapText="1"/>
    </xf>
    <xf numFmtId="0" fontId="0" fillId="5" borderId="26" xfId="0" applyFill="1" applyBorder="1" applyAlignment="1">
      <alignment horizontal="center" wrapText="1"/>
    </xf>
    <xf numFmtId="0" fontId="0" fillId="5" borderId="27" xfId="0" applyFill="1" applyBorder="1" applyAlignment="1">
      <alignment horizontal="center" wrapText="1"/>
    </xf>
    <xf numFmtId="0" fontId="0" fillId="5" borderId="26" xfId="0" applyFill="1" applyBorder="1" applyAlignment="1">
      <alignment horizontal="center"/>
    </xf>
    <xf numFmtId="0" fontId="0" fillId="5" borderId="27" xfId="0" applyFill="1" applyBorder="1" applyAlignment="1">
      <alignment horizontal="center"/>
    </xf>
    <xf numFmtId="0" fontId="3" fillId="5" borderId="26" xfId="0" applyFont="1" applyFill="1" applyBorder="1" applyAlignment="1">
      <alignment horizontal="center" wrapText="1"/>
    </xf>
    <xf numFmtId="0" fontId="0" fillId="5" borderId="26" xfId="0" applyFill="1" applyBorder="1" applyAlignment="1">
      <alignment horizontal="center" vertical="center" wrapText="1"/>
    </xf>
    <xf numFmtId="0" fontId="0" fillId="5" borderId="27" xfId="0" applyFill="1" applyBorder="1" applyAlignment="1">
      <alignment horizontal="center" vertical="center" wrapText="1"/>
    </xf>
    <xf numFmtId="0" fontId="3" fillId="5" borderId="26" xfId="0" applyFont="1" applyFill="1" applyBorder="1" applyAlignment="1">
      <alignment horizontal="left"/>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21" xfId="0" applyFont="1" applyBorder="1" applyAlignment="1">
      <alignment horizontal="center" vertical="center" wrapText="1"/>
    </xf>
    <xf numFmtId="0" fontId="0" fillId="5" borderId="23" xfId="0" applyFill="1" applyBorder="1" applyAlignment="1">
      <alignment horizontal="left"/>
    </xf>
    <xf numFmtId="0" fontId="0" fillId="5" borderId="23" xfId="0" applyFill="1" applyBorder="1" applyAlignment="1">
      <alignment horizontal="center"/>
    </xf>
    <xf numFmtId="0" fontId="0" fillId="5" borderId="24" xfId="0" applyFill="1" applyBorder="1" applyAlignment="1">
      <alignment horizontal="center"/>
    </xf>
    <xf numFmtId="0" fontId="0" fillId="5" borderId="26" xfId="0" applyFill="1" applyBorder="1" applyAlignment="1">
      <alignment horizontal="left"/>
    </xf>
    <xf numFmtId="0" fontId="3" fillId="5" borderId="26" xfId="0" applyFont="1" applyFill="1" applyBorder="1" applyAlignment="1">
      <alignment horizontal="left" wrapText="1"/>
    </xf>
    <xf numFmtId="0" fontId="0" fillId="5" borderId="26" xfId="0" applyFill="1" applyBorder="1" applyAlignment="1">
      <alignment horizontal="left" vertical="top" wrapText="1"/>
    </xf>
    <xf numFmtId="0" fontId="0" fillId="5" borderId="27" xfId="0" applyFill="1" applyBorder="1" applyAlignment="1">
      <alignment horizontal="left" vertical="top" wrapText="1"/>
    </xf>
    <xf numFmtId="0" fontId="4" fillId="6" borderId="17" xfId="0" applyFont="1" applyFill="1" applyBorder="1" applyAlignment="1">
      <alignment horizontal="center" wrapText="1"/>
    </xf>
    <xf numFmtId="0" fontId="4" fillId="6" borderId="17" xfId="0" applyFont="1" applyFill="1" applyBorder="1" applyAlignment="1">
      <alignment horizontal="center"/>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43"/>
  <sheetViews>
    <sheetView topLeftCell="A5" workbookViewId="0">
      <selection activeCell="D29" sqref="D29"/>
    </sheetView>
  </sheetViews>
  <sheetFormatPr defaultColWidth="10.6640625" defaultRowHeight="15.5"/>
  <cols>
    <col min="1" max="1" width="4.6640625" customWidth="1"/>
    <col min="2" max="2" width="11.6640625" customWidth="1"/>
    <col min="4" max="4" width="19.1640625" customWidth="1"/>
    <col min="5" max="5" width="14.33203125" customWidth="1"/>
    <col min="6" max="6" width="13.5" customWidth="1"/>
    <col min="10" max="10" width="54" customWidth="1"/>
    <col min="12" max="12" width="20.83203125" customWidth="1"/>
    <col min="13" max="13" width="14.33203125" bestFit="1" customWidth="1"/>
  </cols>
  <sheetData>
    <row r="2" spans="1:15" ht="23.5">
      <c r="A2" s="34" t="s">
        <v>0</v>
      </c>
    </row>
    <row r="3" spans="1:15" ht="23.5">
      <c r="A3" s="35" t="s">
        <v>118</v>
      </c>
    </row>
    <row r="4" spans="1:15" ht="24" thickBot="1">
      <c r="A4" s="35" t="s">
        <v>115</v>
      </c>
    </row>
    <row r="5" spans="1:15" ht="105" customHeight="1" thickBot="1">
      <c r="A5" s="46" t="s">
        <v>50</v>
      </c>
      <c r="B5" s="47"/>
      <c r="C5" s="48"/>
      <c r="D5" s="49"/>
      <c r="E5" s="103" t="s">
        <v>119</v>
      </c>
      <c r="F5" s="104"/>
      <c r="G5" s="104"/>
      <c r="H5" s="104"/>
      <c r="I5" s="104"/>
      <c r="J5" s="105"/>
    </row>
    <row r="6" spans="1:15" ht="35">
      <c r="M6" s="43"/>
    </row>
    <row r="7" spans="1:15" ht="35" hidden="1">
      <c r="A7" s="50" t="s">
        <v>1</v>
      </c>
      <c r="M7" s="43"/>
    </row>
    <row r="8" spans="1:15" ht="14" hidden="1" customHeight="1" thickBot="1">
      <c r="M8" s="43"/>
    </row>
    <row r="9" spans="1:15" hidden="1">
      <c r="B9" s="57" t="s">
        <v>2</v>
      </c>
      <c r="C9" s="58" t="s">
        <v>3</v>
      </c>
      <c r="D9" s="106" t="s">
        <v>4</v>
      </c>
      <c r="E9" s="106"/>
      <c r="F9" s="58" t="s">
        <v>51</v>
      </c>
      <c r="G9" s="107" t="s">
        <v>47</v>
      </c>
      <c r="H9" s="107"/>
      <c r="I9" s="107"/>
      <c r="J9" s="108"/>
    </row>
    <row r="10" spans="1:15" ht="41" hidden="1" customHeight="1">
      <c r="B10" s="59">
        <v>1</v>
      </c>
      <c r="C10" s="60">
        <v>1</v>
      </c>
      <c r="D10" s="109" t="s">
        <v>75</v>
      </c>
      <c r="E10" s="109"/>
      <c r="F10" s="60">
        <f>SUM('Day 1'!C14:C23)</f>
        <v>62</v>
      </c>
      <c r="G10" s="95" t="s">
        <v>78</v>
      </c>
      <c r="H10" s="95"/>
      <c r="I10" s="95"/>
      <c r="J10" s="96"/>
      <c r="M10" s="43"/>
    </row>
    <row r="11" spans="1:15" ht="62" hidden="1" customHeight="1">
      <c r="B11" s="59">
        <v>1</v>
      </c>
      <c r="C11" s="60">
        <v>2</v>
      </c>
      <c r="D11" s="93" t="s">
        <v>80</v>
      </c>
      <c r="E11" s="93"/>
      <c r="F11" s="60">
        <f>SUM('Day 1'!C25:C36)</f>
        <v>94</v>
      </c>
      <c r="G11" s="111" t="s">
        <v>79</v>
      </c>
      <c r="H11" s="111"/>
      <c r="I11" s="111"/>
      <c r="J11" s="112"/>
      <c r="M11" s="43"/>
      <c r="N11" s="54"/>
      <c r="O11" s="44"/>
    </row>
    <row r="12" spans="1:15" ht="80" hidden="1" customHeight="1">
      <c r="B12" s="59">
        <v>1</v>
      </c>
      <c r="C12" s="60">
        <v>3</v>
      </c>
      <c r="D12" s="110" t="s">
        <v>86</v>
      </c>
      <c r="E12" s="110"/>
      <c r="F12" s="60">
        <f>SUM('Day 1'!C41:C64)-'Day 1'!C55</f>
        <v>230</v>
      </c>
      <c r="G12" s="93" t="s">
        <v>84</v>
      </c>
      <c r="H12" s="93"/>
      <c r="I12" s="93"/>
      <c r="J12" s="94"/>
      <c r="M12" s="43"/>
      <c r="N12" s="54"/>
      <c r="O12" s="44"/>
    </row>
    <row r="13" spans="1:15" ht="80" hidden="1" customHeight="1">
      <c r="B13" s="59">
        <v>2</v>
      </c>
      <c r="C13" s="60">
        <v>4</v>
      </c>
      <c r="D13" s="110" t="s">
        <v>85</v>
      </c>
      <c r="E13" s="110"/>
      <c r="F13" s="60">
        <f>SUM('Day 2'!C15:C31)</f>
        <v>130</v>
      </c>
      <c r="G13" s="95"/>
      <c r="H13" s="95"/>
      <c r="I13" s="95"/>
      <c r="J13" s="96"/>
      <c r="L13" s="55"/>
      <c r="N13" s="43"/>
      <c r="O13" s="44"/>
    </row>
    <row r="14" spans="1:15" ht="67" hidden="1" customHeight="1">
      <c r="B14" s="59">
        <v>2</v>
      </c>
      <c r="C14" s="60">
        <v>5</v>
      </c>
      <c r="D14" s="110" t="s">
        <v>82</v>
      </c>
      <c r="E14" s="110"/>
      <c r="F14" s="60" t="e">
        <f>SUM('Day 2'!C32:C33)-'Day 2'!#REF!</f>
        <v>#REF!</v>
      </c>
      <c r="G14" s="95"/>
      <c r="H14" s="95"/>
      <c r="I14" s="95"/>
      <c r="J14" s="96"/>
      <c r="L14" s="55"/>
      <c r="O14" s="44"/>
    </row>
    <row r="15" spans="1:15" ht="43" hidden="1" customHeight="1">
      <c r="B15" s="59">
        <v>2</v>
      </c>
      <c r="C15" s="60">
        <v>6</v>
      </c>
      <c r="D15" s="110" t="s">
        <v>83</v>
      </c>
      <c r="E15" s="110"/>
      <c r="F15" s="60" t="e">
        <f>SUM('Day 3'!C15:C41)-'Day 3'!#REF!</f>
        <v>#REF!</v>
      </c>
      <c r="G15" s="111"/>
      <c r="H15" s="111"/>
      <c r="I15" s="111"/>
      <c r="J15" s="112"/>
      <c r="L15" s="43"/>
      <c r="M15" s="43"/>
      <c r="O15" s="44"/>
    </row>
    <row r="16" spans="1:15" ht="76" hidden="1" customHeight="1">
      <c r="B16" s="59">
        <v>3</v>
      </c>
      <c r="C16" s="60"/>
      <c r="D16" s="102" t="s">
        <v>87</v>
      </c>
      <c r="E16" s="102"/>
      <c r="F16" s="60"/>
      <c r="G16" s="95"/>
      <c r="H16" s="95"/>
      <c r="I16" s="95"/>
      <c r="J16" s="96"/>
    </row>
    <row r="17" spans="1:12" ht="69" hidden="1" customHeight="1">
      <c r="B17" s="59">
        <v>4</v>
      </c>
      <c r="C17" s="60">
        <v>7</v>
      </c>
      <c r="D17" s="99" t="s">
        <v>88</v>
      </c>
      <c r="E17" s="99"/>
      <c r="F17" s="60" t="e">
        <f>SUM(#REF!)</f>
        <v>#REF!</v>
      </c>
      <c r="G17" s="100"/>
      <c r="H17" s="100"/>
      <c r="I17" s="100"/>
      <c r="J17" s="101"/>
    </row>
    <row r="18" spans="1:12" ht="63" hidden="1" customHeight="1">
      <c r="B18" s="59">
        <v>4</v>
      </c>
      <c r="C18" s="60">
        <v>8</v>
      </c>
      <c r="D18" s="99" t="s">
        <v>76</v>
      </c>
      <c r="E18" s="99"/>
      <c r="F18" s="60" t="e">
        <f>SUM(#REF!)</f>
        <v>#REF!</v>
      </c>
      <c r="G18" s="95" t="s">
        <v>77</v>
      </c>
      <c r="H18" s="95"/>
      <c r="I18" s="95"/>
      <c r="J18" s="96"/>
    </row>
    <row r="19" spans="1:12" ht="56" hidden="1" customHeight="1">
      <c r="B19" s="59"/>
      <c r="C19" s="60"/>
      <c r="D19" s="99"/>
      <c r="E19" s="99"/>
      <c r="F19" s="60"/>
      <c r="G19" s="95"/>
      <c r="H19" s="95"/>
      <c r="I19" s="95"/>
      <c r="J19" s="96"/>
      <c r="L19" s="55"/>
    </row>
    <row r="20" spans="1:12" hidden="1">
      <c r="B20" s="59"/>
      <c r="C20" s="60"/>
      <c r="D20" s="102"/>
      <c r="E20" s="102"/>
      <c r="F20" s="60"/>
      <c r="G20" s="97"/>
      <c r="H20" s="97"/>
      <c r="I20" s="97"/>
      <c r="J20" s="98"/>
    </row>
    <row r="21" spans="1:12" ht="16" hidden="1" thickBot="1">
      <c r="B21" s="61"/>
      <c r="C21" s="62"/>
      <c r="D21" s="62"/>
      <c r="E21" s="62"/>
      <c r="F21" s="62" t="e">
        <f>SUM(F11:F20)</f>
        <v>#REF!</v>
      </c>
      <c r="G21" s="62" t="s">
        <v>49</v>
      </c>
      <c r="H21" s="62"/>
      <c r="I21" s="62" t="e">
        <f>F21/60</f>
        <v>#REF!</v>
      </c>
      <c r="J21" s="63"/>
    </row>
    <row r="23" spans="1:12">
      <c r="F23" t="s">
        <v>43</v>
      </c>
      <c r="G23" s="52">
        <v>0</v>
      </c>
      <c r="H23" t="s">
        <v>89</v>
      </c>
    </row>
    <row r="24" spans="1:12">
      <c r="A24" s="1" t="s">
        <v>6</v>
      </c>
      <c r="D24" s="92" t="s">
        <v>114</v>
      </c>
      <c r="E24" s="92"/>
      <c r="F24" s="92" t="s">
        <v>58</v>
      </c>
      <c r="G24" s="92"/>
      <c r="H24" t="s">
        <v>5</v>
      </c>
      <c r="I24" t="s">
        <v>44</v>
      </c>
    </row>
    <row r="25" spans="1:12">
      <c r="B25" t="s">
        <v>2</v>
      </c>
      <c r="C25" t="s">
        <v>42</v>
      </c>
      <c r="D25" t="s">
        <v>7</v>
      </c>
      <c r="E25" t="s">
        <v>8</v>
      </c>
      <c r="F25" t="s">
        <v>7</v>
      </c>
      <c r="G25" t="s">
        <v>8</v>
      </c>
    </row>
    <row r="26" spans="1:12">
      <c r="C26" s="68"/>
      <c r="D26" s="3"/>
      <c r="E26" s="3"/>
      <c r="F26" s="3"/>
      <c r="G26" s="3"/>
      <c r="H26" s="4"/>
    </row>
    <row r="27" spans="1:12">
      <c r="B27" t="s">
        <v>110</v>
      </c>
      <c r="C27" s="53">
        <v>45033</v>
      </c>
      <c r="D27" s="3">
        <v>0.375</v>
      </c>
      <c r="E27" s="3">
        <v>0.6875</v>
      </c>
      <c r="F27" s="3">
        <f t="shared" ref="F27" si="0">D27+TIME($G$23,0,0)</f>
        <v>0.375</v>
      </c>
      <c r="G27" s="3">
        <f t="shared" ref="G27" si="1">E27+TIME($G$23,0,0)</f>
        <v>0.6875</v>
      </c>
      <c r="H27" s="4">
        <f t="shared" ref="H27" si="2">G27-F27</f>
        <v>0.3125</v>
      </c>
      <c r="I27" s="2" t="s">
        <v>116</v>
      </c>
    </row>
    <row r="28" spans="1:12">
      <c r="B28" t="s">
        <v>111</v>
      </c>
      <c r="C28" s="53">
        <f>C27+1</f>
        <v>45034</v>
      </c>
      <c r="D28" s="3">
        <v>0.5625</v>
      </c>
      <c r="E28" s="3">
        <v>0.6875</v>
      </c>
      <c r="F28" s="3">
        <f t="shared" ref="F28:F30" si="3">D28+TIME($G$23,0,0)</f>
        <v>0.5625</v>
      </c>
      <c r="G28" s="3">
        <f t="shared" ref="G28:G30" si="4">E28+TIME($G$23,0,0)</f>
        <v>0.6875</v>
      </c>
      <c r="H28" s="4">
        <f t="shared" ref="H28:H30" si="5">G28-F28</f>
        <v>0.125</v>
      </c>
      <c r="I28" s="2" t="s">
        <v>116</v>
      </c>
    </row>
    <row r="29" spans="1:12">
      <c r="B29" t="s">
        <v>112</v>
      </c>
      <c r="C29" s="53">
        <f>C28+1</f>
        <v>45035</v>
      </c>
      <c r="D29" s="3">
        <v>0.375</v>
      </c>
      <c r="E29" s="3">
        <v>0.6875</v>
      </c>
      <c r="F29" s="3">
        <f t="shared" si="3"/>
        <v>0.375</v>
      </c>
      <c r="G29" s="3">
        <f t="shared" si="4"/>
        <v>0.6875</v>
      </c>
      <c r="H29" s="4">
        <f t="shared" si="5"/>
        <v>0.3125</v>
      </c>
      <c r="I29" s="2" t="s">
        <v>116</v>
      </c>
    </row>
    <row r="30" spans="1:12">
      <c r="B30" t="s">
        <v>113</v>
      </c>
      <c r="C30" s="53">
        <f>C29+1</f>
        <v>45036</v>
      </c>
      <c r="D30" s="3">
        <v>0.375</v>
      </c>
      <c r="E30" s="3">
        <v>0.6875</v>
      </c>
      <c r="F30" s="3">
        <f t="shared" si="3"/>
        <v>0.375</v>
      </c>
      <c r="G30" s="3">
        <f t="shared" si="4"/>
        <v>0.6875</v>
      </c>
      <c r="H30" s="4">
        <f t="shared" si="5"/>
        <v>0.3125</v>
      </c>
      <c r="I30" s="2" t="s">
        <v>116</v>
      </c>
    </row>
    <row r="31" spans="1:12">
      <c r="B31" t="s">
        <v>120</v>
      </c>
      <c r="C31" s="53">
        <f>C30+1</f>
        <v>45037</v>
      </c>
      <c r="D31" s="3">
        <v>0.375</v>
      </c>
      <c r="E31" s="3">
        <v>0.6875</v>
      </c>
      <c r="F31" s="3">
        <f t="shared" ref="F31" si="6">D31+TIME($G$23,0,0)</f>
        <v>0.375</v>
      </c>
      <c r="G31" s="3">
        <f t="shared" ref="G31" si="7">E31+TIME($G$23,0,0)</f>
        <v>0.6875</v>
      </c>
      <c r="H31" s="4">
        <f t="shared" ref="H31" si="8">G31-F31</f>
        <v>0.3125</v>
      </c>
      <c r="I31" s="2" t="s">
        <v>116</v>
      </c>
    </row>
    <row r="32" spans="1:12">
      <c r="B32" s="77"/>
      <c r="C32" s="68"/>
      <c r="D32" s="85"/>
    </row>
    <row r="33" spans="1:4">
      <c r="B33" s="77"/>
      <c r="C33" s="68"/>
      <c r="D33" s="85"/>
    </row>
    <row r="34" spans="1:4">
      <c r="A34" s="1" t="s">
        <v>12</v>
      </c>
    </row>
    <row r="35" spans="1:4">
      <c r="A35" t="s">
        <v>21</v>
      </c>
      <c r="C35" t="s">
        <v>121</v>
      </c>
      <c r="D35" t="s">
        <v>122</v>
      </c>
    </row>
    <row r="36" spans="1:4">
      <c r="A36" t="s">
        <v>81</v>
      </c>
      <c r="C36" t="s">
        <v>123</v>
      </c>
      <c r="D36" t="s">
        <v>124</v>
      </c>
    </row>
    <row r="37" spans="1:4">
      <c r="A37" t="s">
        <v>125</v>
      </c>
      <c r="C37" t="s">
        <v>126</v>
      </c>
      <c r="D37" t="s">
        <v>127</v>
      </c>
    </row>
    <row r="38" spans="1:4">
      <c r="A38" t="s">
        <v>128</v>
      </c>
      <c r="C38" t="s">
        <v>60</v>
      </c>
      <c r="D38" t="s">
        <v>59</v>
      </c>
    </row>
    <row r="39" spans="1:4">
      <c r="A39" t="s">
        <v>68</v>
      </c>
      <c r="C39" t="s">
        <v>67</v>
      </c>
    </row>
    <row r="43" spans="1:4">
      <c r="A43" t="s">
        <v>38</v>
      </c>
      <c r="C43" t="s">
        <v>61</v>
      </c>
      <c r="D43" t="s">
        <v>38</v>
      </c>
    </row>
  </sheetData>
  <mergeCells count="27">
    <mergeCell ref="E5:J5"/>
    <mergeCell ref="G16:J16"/>
    <mergeCell ref="D9:E9"/>
    <mergeCell ref="G9:J9"/>
    <mergeCell ref="D10:E10"/>
    <mergeCell ref="G10:J10"/>
    <mergeCell ref="D15:E15"/>
    <mergeCell ref="G15:J15"/>
    <mergeCell ref="G11:J11"/>
    <mergeCell ref="G13:J13"/>
    <mergeCell ref="D11:E11"/>
    <mergeCell ref="D12:E12"/>
    <mergeCell ref="D13:E13"/>
    <mergeCell ref="D14:E14"/>
    <mergeCell ref="D24:E24"/>
    <mergeCell ref="F24:G24"/>
    <mergeCell ref="G12:J12"/>
    <mergeCell ref="G14:J14"/>
    <mergeCell ref="G20:J20"/>
    <mergeCell ref="G19:J19"/>
    <mergeCell ref="D17:E17"/>
    <mergeCell ref="D18:E18"/>
    <mergeCell ref="G17:J17"/>
    <mergeCell ref="D16:E16"/>
    <mergeCell ref="D20:E20"/>
    <mergeCell ref="D19:E19"/>
    <mergeCell ref="G18:J18"/>
  </mergeCells>
  <pageMargins left="0.7" right="0.7" top="0.75" bottom="0.75" header="0.3" footer="0.3"/>
  <pageSetup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7"/>
  <sheetViews>
    <sheetView topLeftCell="A53" zoomScaleNormal="100" workbookViewId="0">
      <selection activeCell="B68" sqref="B68"/>
    </sheetView>
  </sheetViews>
  <sheetFormatPr defaultColWidth="10.6640625" defaultRowHeight="15.5"/>
  <cols>
    <col min="1" max="1" width="6" customWidth="1"/>
    <col min="2" max="2" width="11" customWidth="1"/>
    <col min="3" max="3" width="11.1640625" customWidth="1"/>
    <col min="4" max="4" width="17.6640625" customWidth="1"/>
    <col min="8" max="8" width="29.6640625" customWidth="1"/>
    <col min="9" max="9" width="26.1640625" customWidth="1"/>
    <col min="10" max="10" width="14.6640625" customWidth="1"/>
    <col min="11" max="11" width="31" customWidth="1"/>
    <col min="12" max="12" width="30" customWidth="1"/>
  </cols>
  <sheetData>
    <row r="1" spans="1:12" ht="18.5">
      <c r="A1" s="5" t="str">
        <f>Summary!A3</f>
        <v>Auditing the Extractive Industires - in-person</v>
      </c>
      <c r="B1" s="6"/>
      <c r="C1" s="6"/>
      <c r="D1" s="6"/>
      <c r="E1" s="6"/>
      <c r="F1" s="6"/>
      <c r="G1" s="6"/>
      <c r="H1" s="6"/>
      <c r="I1" s="6"/>
      <c r="J1" s="6"/>
      <c r="K1" s="6"/>
      <c r="L1" s="6"/>
    </row>
    <row r="2" spans="1:12" ht="18.5">
      <c r="A2" s="5"/>
      <c r="B2" s="6"/>
      <c r="C2" s="6"/>
      <c r="D2" s="6"/>
      <c r="E2" s="6"/>
      <c r="F2" s="6"/>
      <c r="G2" s="6"/>
      <c r="H2" s="6"/>
      <c r="I2" s="6"/>
      <c r="J2" s="6"/>
      <c r="K2" s="6"/>
      <c r="L2" s="6"/>
    </row>
    <row r="3" spans="1:12" ht="19" thickBot="1">
      <c r="A3" s="5" t="s">
        <v>65</v>
      </c>
      <c r="B3" s="6"/>
      <c r="C3" s="6"/>
      <c r="D3" s="81">
        <f>Summary!C27</f>
        <v>45033</v>
      </c>
      <c r="E3" s="82" t="str">
        <f>TEXT(D3,"dddd")</f>
        <v>Monday</v>
      </c>
      <c r="F3" s="6"/>
      <c r="G3" s="6"/>
      <c r="H3" s="6"/>
      <c r="I3" s="6"/>
      <c r="J3" s="6"/>
      <c r="K3" s="6" t="s">
        <v>37</v>
      </c>
      <c r="L3" s="6"/>
    </row>
    <row r="4" spans="1:12" ht="18.5">
      <c r="A4" s="20" t="s">
        <v>26</v>
      </c>
      <c r="B4" s="21"/>
      <c r="C4" s="21"/>
      <c r="D4" s="21"/>
      <c r="E4" s="22"/>
      <c r="F4" s="40"/>
      <c r="G4" s="6"/>
      <c r="H4" s="6"/>
      <c r="I4" s="6"/>
      <c r="J4" s="6"/>
      <c r="K4" s="6" t="s">
        <v>13</v>
      </c>
      <c r="L4" s="33" t="s">
        <v>41</v>
      </c>
    </row>
    <row r="5" spans="1:12" ht="18.5">
      <c r="A5" s="25" t="s">
        <v>22</v>
      </c>
      <c r="B5" s="23"/>
      <c r="C5" s="23"/>
      <c r="D5" s="23"/>
      <c r="E5" s="24"/>
      <c r="F5" s="40"/>
      <c r="G5" s="6"/>
      <c r="H5" s="6"/>
      <c r="I5" s="6"/>
      <c r="J5" s="6"/>
      <c r="K5" s="56" t="s">
        <v>121</v>
      </c>
      <c r="L5" s="6">
        <f>SUMIF(J:J,K5,C:C)</f>
        <v>81</v>
      </c>
    </row>
    <row r="6" spans="1:12" ht="18.5">
      <c r="A6" s="25" t="s">
        <v>23</v>
      </c>
      <c r="B6" s="23"/>
      <c r="C6" s="23"/>
      <c r="D6" s="23"/>
      <c r="E6" s="24"/>
      <c r="F6" s="40"/>
      <c r="G6" s="6"/>
      <c r="H6" s="6"/>
      <c r="I6" s="6"/>
      <c r="J6" s="6"/>
      <c r="K6" s="56" t="s">
        <v>123</v>
      </c>
      <c r="L6" s="6">
        <f>SUMIF(J:J,K6,C:C)</f>
        <v>84</v>
      </c>
    </row>
    <row r="7" spans="1:12" ht="19" thickBot="1">
      <c r="A7" s="26" t="s">
        <v>24</v>
      </c>
      <c r="B7" s="27"/>
      <c r="C7" s="27"/>
      <c r="D7" s="27"/>
      <c r="E7" s="69"/>
      <c r="F7" s="40"/>
      <c r="G7" s="6"/>
      <c r="H7" s="6"/>
      <c r="I7" s="6"/>
      <c r="J7" s="6"/>
      <c r="K7" s="56" t="s">
        <v>126</v>
      </c>
      <c r="L7" s="6">
        <f>SUMIF(J:J,K7,C:C)</f>
        <v>43</v>
      </c>
    </row>
    <row r="8" spans="1:12" ht="18.5">
      <c r="A8" s="6"/>
      <c r="B8" s="6"/>
      <c r="C8" s="6"/>
      <c r="D8" s="6"/>
      <c r="E8" s="6"/>
      <c r="F8" s="40"/>
      <c r="G8" s="6"/>
      <c r="H8" s="6"/>
      <c r="I8" s="6"/>
      <c r="J8" s="6"/>
      <c r="K8" s="56" t="s">
        <v>60</v>
      </c>
      <c r="L8" s="6">
        <f>SUMIF(J:J,K8,C:C)</f>
        <v>64</v>
      </c>
    </row>
    <row r="9" spans="1:12" ht="18.5">
      <c r="A9" s="6"/>
      <c r="B9" s="6"/>
      <c r="C9" s="6"/>
      <c r="D9" s="6"/>
      <c r="E9" s="6"/>
      <c r="F9" s="40"/>
      <c r="G9" s="6"/>
      <c r="H9" s="6"/>
      <c r="I9" s="6"/>
      <c r="J9" s="6"/>
      <c r="K9" s="56" t="s">
        <v>67</v>
      </c>
      <c r="L9" s="6">
        <f>SUMIF(J:J,K9,C:C)</f>
        <v>27</v>
      </c>
    </row>
    <row r="10" spans="1:12" ht="18.5">
      <c r="F10" s="41"/>
      <c r="H10" s="6"/>
      <c r="J10" s="6"/>
      <c r="K10" s="79"/>
      <c r="L10" s="79"/>
    </row>
    <row r="11" spans="1:12" ht="18.5">
      <c r="F11" s="41"/>
      <c r="H11" s="6"/>
      <c r="I11" s="6"/>
      <c r="J11" s="6"/>
      <c r="L11" s="6"/>
    </row>
    <row r="12" spans="1:12" ht="18.5">
      <c r="A12" s="6"/>
      <c r="B12" s="114" t="s">
        <v>9</v>
      </c>
      <c r="C12" s="113" t="s">
        <v>25</v>
      </c>
      <c r="D12" s="114" t="s">
        <v>10</v>
      </c>
      <c r="E12" s="114" t="s">
        <v>11</v>
      </c>
      <c r="F12" s="114"/>
      <c r="G12" s="114"/>
      <c r="H12" s="114" t="s">
        <v>20</v>
      </c>
      <c r="I12" s="114" t="s">
        <v>16</v>
      </c>
      <c r="J12" s="113" t="s">
        <v>13</v>
      </c>
      <c r="K12" s="114" t="s">
        <v>91</v>
      </c>
      <c r="L12" s="114" t="s">
        <v>92</v>
      </c>
    </row>
    <row r="13" spans="1:12" ht="19" thickBot="1">
      <c r="A13" s="6"/>
      <c r="B13" s="114"/>
      <c r="C13" s="113"/>
      <c r="D13" s="114"/>
      <c r="E13" s="36" t="s">
        <v>7</v>
      </c>
      <c r="F13" s="36" t="s">
        <v>45</v>
      </c>
      <c r="G13" s="36" t="s">
        <v>8</v>
      </c>
      <c r="H13" s="114"/>
      <c r="I13" s="114"/>
      <c r="J13" s="113"/>
      <c r="K13" s="114"/>
      <c r="L13" s="114"/>
    </row>
    <row r="14" spans="1:12" ht="24" customHeight="1">
      <c r="A14" s="6"/>
      <c r="B14" s="7">
        <f>Summary!D27</f>
        <v>0.375</v>
      </c>
      <c r="C14" s="8">
        <v>4</v>
      </c>
      <c r="D14" s="9">
        <f>B14+TIME(0,C14,0)</f>
        <v>0.37777777777777777</v>
      </c>
      <c r="E14" s="31">
        <v>1</v>
      </c>
      <c r="F14" s="8">
        <v>3</v>
      </c>
      <c r="G14" s="38">
        <f>E14+F14-1</f>
        <v>3</v>
      </c>
      <c r="H14" s="42" t="s">
        <v>66</v>
      </c>
      <c r="I14" s="83" t="s">
        <v>18</v>
      </c>
      <c r="J14" s="12" t="s">
        <v>60</v>
      </c>
      <c r="K14" s="10" t="s">
        <v>93</v>
      </c>
      <c r="L14" s="10"/>
    </row>
    <row r="15" spans="1:12" ht="18.5">
      <c r="A15" s="6"/>
      <c r="B15" s="13">
        <f>D14</f>
        <v>0.37777777777777777</v>
      </c>
      <c r="C15" s="14">
        <v>1</v>
      </c>
      <c r="D15" s="15">
        <f t="shared" ref="D15:D64" si="0">B15+TIME(0,C15,0)</f>
        <v>0.37847222222222221</v>
      </c>
      <c r="E15" s="16">
        <f>G14+1</f>
        <v>4</v>
      </c>
      <c r="F15" s="14">
        <v>1</v>
      </c>
      <c r="G15" s="39">
        <f t="shared" ref="G15:G64" si="1">E15+F15-1</f>
        <v>4</v>
      </c>
      <c r="H15" s="17" t="s">
        <v>117</v>
      </c>
      <c r="I15" s="18" t="s">
        <v>18</v>
      </c>
      <c r="J15" s="19" t="s">
        <v>60</v>
      </c>
      <c r="K15" s="17"/>
      <c r="L15" s="17"/>
    </row>
    <row r="16" spans="1:12" ht="18.5">
      <c r="A16" s="6"/>
      <c r="B16" s="13">
        <f t="shared" ref="B16:B18" si="2">D15</f>
        <v>0.37847222222222221</v>
      </c>
      <c r="C16" s="14">
        <v>4</v>
      </c>
      <c r="D16" s="15">
        <f t="shared" si="0"/>
        <v>0.38124999999999998</v>
      </c>
      <c r="E16" s="16">
        <f t="shared" ref="E16:E17" si="3">G15+1</f>
        <v>5</v>
      </c>
      <c r="F16" s="14">
        <v>1</v>
      </c>
      <c r="G16" s="39">
        <f t="shared" si="1"/>
        <v>5</v>
      </c>
      <c r="H16" s="17" t="s">
        <v>129</v>
      </c>
      <c r="I16" s="18" t="s">
        <v>18</v>
      </c>
      <c r="J16" s="19" t="s">
        <v>123</v>
      </c>
      <c r="K16" s="17"/>
      <c r="L16" s="17"/>
    </row>
    <row r="17" spans="1:12" ht="18.5">
      <c r="A17" s="6"/>
      <c r="B17" s="13">
        <f t="shared" si="2"/>
        <v>0.38124999999999998</v>
      </c>
      <c r="C17" s="14">
        <v>12</v>
      </c>
      <c r="D17" s="15">
        <f t="shared" si="0"/>
        <v>0.38958333333333334</v>
      </c>
      <c r="E17" s="16">
        <f t="shared" si="3"/>
        <v>6</v>
      </c>
      <c r="F17" s="14">
        <v>6</v>
      </c>
      <c r="G17" s="39">
        <f t="shared" si="1"/>
        <v>11</v>
      </c>
      <c r="H17" s="17" t="s">
        <v>46</v>
      </c>
      <c r="I17" s="18" t="s">
        <v>18</v>
      </c>
      <c r="J17" s="19" t="s">
        <v>67</v>
      </c>
      <c r="K17" s="17"/>
      <c r="L17" s="17"/>
    </row>
    <row r="18" spans="1:12" ht="18.5">
      <c r="A18" s="6"/>
      <c r="B18" s="13">
        <f t="shared" si="2"/>
        <v>0.38958333333333334</v>
      </c>
      <c r="C18" s="14">
        <v>5</v>
      </c>
      <c r="D18" s="15">
        <f t="shared" ref="D18:D21" si="4">B18+TIME(0,C18,0)</f>
        <v>0.39305555555555555</v>
      </c>
      <c r="E18" s="16">
        <f t="shared" ref="E18:E21" si="5">G17+1</f>
        <v>12</v>
      </c>
      <c r="F18" s="14">
        <v>1</v>
      </c>
      <c r="G18" s="39">
        <f t="shared" si="1"/>
        <v>12</v>
      </c>
      <c r="H18" s="17" t="s">
        <v>130</v>
      </c>
      <c r="I18" s="18" t="s">
        <v>18</v>
      </c>
      <c r="J18" s="19" t="s">
        <v>61</v>
      </c>
      <c r="K18" s="17"/>
      <c r="L18" s="17"/>
    </row>
    <row r="19" spans="1:12" ht="18.5">
      <c r="A19" s="6"/>
      <c r="B19" s="13">
        <f t="shared" ref="B19:B21" si="6">D18</f>
        <v>0.39305555555555555</v>
      </c>
      <c r="C19" s="14">
        <v>25</v>
      </c>
      <c r="D19" s="15">
        <f t="shared" si="4"/>
        <v>0.41041666666666665</v>
      </c>
      <c r="E19" s="16">
        <f t="shared" si="5"/>
        <v>13</v>
      </c>
      <c r="F19" s="14">
        <v>1</v>
      </c>
      <c r="G19" s="39">
        <f t="shared" ref="G19:G20" si="7">E19+F19-1</f>
        <v>13</v>
      </c>
      <c r="H19" s="17" t="s">
        <v>52</v>
      </c>
      <c r="I19" s="65" t="s">
        <v>28</v>
      </c>
      <c r="J19" s="19" t="s">
        <v>61</v>
      </c>
      <c r="K19" s="17"/>
      <c r="L19" s="17" t="s">
        <v>131</v>
      </c>
    </row>
    <row r="20" spans="1:12" ht="18.5">
      <c r="A20" s="6"/>
      <c r="B20" s="13">
        <f t="shared" si="6"/>
        <v>0.41041666666666665</v>
      </c>
      <c r="C20" s="14">
        <v>3</v>
      </c>
      <c r="D20" s="15">
        <f t="shared" si="4"/>
        <v>0.41249999999999998</v>
      </c>
      <c r="E20" s="16">
        <f t="shared" si="5"/>
        <v>14</v>
      </c>
      <c r="F20" s="14">
        <v>1</v>
      </c>
      <c r="G20" s="39">
        <f t="shared" si="7"/>
        <v>14</v>
      </c>
      <c r="H20" s="17" t="s">
        <v>54</v>
      </c>
      <c r="I20" s="18" t="s">
        <v>18</v>
      </c>
      <c r="J20" s="19" t="s">
        <v>60</v>
      </c>
      <c r="K20" s="17"/>
      <c r="L20" s="17"/>
    </row>
    <row r="21" spans="1:12" ht="18.5">
      <c r="A21" s="6"/>
      <c r="B21" s="13">
        <f t="shared" si="6"/>
        <v>0.41249999999999998</v>
      </c>
      <c r="C21" s="14">
        <v>3</v>
      </c>
      <c r="D21" s="15">
        <f t="shared" si="4"/>
        <v>0.4145833333333333</v>
      </c>
      <c r="E21" s="16">
        <f t="shared" si="5"/>
        <v>15</v>
      </c>
      <c r="F21" s="14">
        <v>1</v>
      </c>
      <c r="G21" s="39">
        <f t="shared" si="1"/>
        <v>15</v>
      </c>
      <c r="H21" s="17" t="s">
        <v>53</v>
      </c>
      <c r="I21" s="18" t="s">
        <v>18</v>
      </c>
      <c r="J21" s="19" t="s">
        <v>60</v>
      </c>
      <c r="K21" s="17"/>
      <c r="L21" s="17"/>
    </row>
    <row r="22" spans="1:12" ht="18.5">
      <c r="A22" s="6"/>
      <c r="B22" s="13">
        <f>D21</f>
        <v>0.4145833333333333</v>
      </c>
      <c r="C22" s="14">
        <v>2</v>
      </c>
      <c r="D22" s="15">
        <f t="shared" si="0"/>
        <v>0.41597222222222219</v>
      </c>
      <c r="E22" s="16">
        <f>G21+1</f>
        <v>16</v>
      </c>
      <c r="F22" s="14">
        <v>1</v>
      </c>
      <c r="G22" s="39">
        <f t="shared" si="1"/>
        <v>16</v>
      </c>
      <c r="H22" s="17" t="s">
        <v>163</v>
      </c>
      <c r="I22" s="18" t="s">
        <v>18</v>
      </c>
      <c r="J22" s="19" t="s">
        <v>60</v>
      </c>
      <c r="K22" s="17"/>
      <c r="L22" s="17"/>
    </row>
    <row r="23" spans="1:12" ht="18.5">
      <c r="A23" s="6"/>
      <c r="B23" s="13">
        <f t="shared" ref="B23:B64" si="8">D22</f>
        <v>0.41597222222222219</v>
      </c>
      <c r="C23" s="14">
        <v>3</v>
      </c>
      <c r="D23" s="15">
        <f t="shared" si="0"/>
        <v>0.41805555555555551</v>
      </c>
      <c r="E23" s="16">
        <f t="shared" ref="E23:E64" si="9">G22+1</f>
        <v>17</v>
      </c>
      <c r="F23" s="14">
        <v>1</v>
      </c>
      <c r="G23" s="39">
        <f t="shared" si="1"/>
        <v>17</v>
      </c>
      <c r="H23" s="17" t="s">
        <v>90</v>
      </c>
      <c r="I23" s="18" t="s">
        <v>18</v>
      </c>
      <c r="J23" s="19" t="s">
        <v>60</v>
      </c>
      <c r="K23" s="17"/>
      <c r="L23" s="17"/>
    </row>
    <row r="24" spans="1:12" ht="18.5">
      <c r="A24" s="6"/>
      <c r="B24" s="13">
        <f t="shared" si="8"/>
        <v>0.41805555555555551</v>
      </c>
      <c r="C24" s="66">
        <v>2</v>
      </c>
      <c r="D24" s="15">
        <f t="shared" si="0"/>
        <v>0.4194444444444444</v>
      </c>
      <c r="E24" s="16">
        <f t="shared" si="9"/>
        <v>18</v>
      </c>
      <c r="F24" s="14">
        <v>1</v>
      </c>
      <c r="G24" s="39">
        <f t="shared" si="1"/>
        <v>18</v>
      </c>
      <c r="H24" s="29" t="s">
        <v>161</v>
      </c>
      <c r="I24" s="65" t="s">
        <v>28</v>
      </c>
      <c r="J24" s="19" t="s">
        <v>61</v>
      </c>
      <c r="K24" s="17" t="s">
        <v>133</v>
      </c>
      <c r="L24" s="17"/>
    </row>
    <row r="25" spans="1:12" ht="18.5">
      <c r="A25" s="6"/>
      <c r="B25" s="13">
        <f t="shared" si="8"/>
        <v>0.4194444444444444</v>
      </c>
      <c r="C25" s="14">
        <v>2</v>
      </c>
      <c r="D25" s="15">
        <f t="shared" si="0"/>
        <v>0.42083333333333328</v>
      </c>
      <c r="E25" s="16">
        <f t="shared" si="9"/>
        <v>19</v>
      </c>
      <c r="F25" s="14">
        <v>2</v>
      </c>
      <c r="G25" s="39">
        <f t="shared" si="1"/>
        <v>20</v>
      </c>
      <c r="H25" s="64" t="s">
        <v>132</v>
      </c>
      <c r="I25" s="18" t="s">
        <v>18</v>
      </c>
      <c r="J25" s="19" t="s">
        <v>123</v>
      </c>
      <c r="K25" s="17"/>
      <c r="L25" s="17"/>
    </row>
    <row r="26" spans="1:12" ht="18.5">
      <c r="A26" s="6"/>
      <c r="B26" s="13">
        <f t="shared" si="8"/>
        <v>0.42083333333333328</v>
      </c>
      <c r="C26" s="14">
        <v>10</v>
      </c>
      <c r="D26" s="15">
        <f t="shared" si="0"/>
        <v>0.4277777777777777</v>
      </c>
      <c r="E26" s="16">
        <f t="shared" si="9"/>
        <v>21</v>
      </c>
      <c r="F26" s="14">
        <v>1</v>
      </c>
      <c r="G26" s="39">
        <f t="shared" si="1"/>
        <v>21</v>
      </c>
      <c r="H26" s="17" t="s">
        <v>134</v>
      </c>
      <c r="I26" s="65" t="s">
        <v>30</v>
      </c>
      <c r="J26" s="19" t="s">
        <v>123</v>
      </c>
      <c r="K26" s="17" t="s">
        <v>135</v>
      </c>
      <c r="L26" s="17"/>
    </row>
    <row r="27" spans="1:12" ht="18.5">
      <c r="B27" s="13">
        <f t="shared" si="8"/>
        <v>0.4277777777777777</v>
      </c>
      <c r="C27" s="14">
        <v>15</v>
      </c>
      <c r="D27" s="15">
        <f t="shared" si="0"/>
        <v>0.43819444444444439</v>
      </c>
      <c r="E27" s="16">
        <f t="shared" si="9"/>
        <v>22</v>
      </c>
      <c r="F27" s="14">
        <v>2</v>
      </c>
      <c r="G27" s="39">
        <f t="shared" si="1"/>
        <v>23</v>
      </c>
      <c r="H27" s="17" t="s">
        <v>136</v>
      </c>
      <c r="I27" s="18" t="s">
        <v>18</v>
      </c>
      <c r="J27" s="19" t="s">
        <v>121</v>
      </c>
      <c r="K27" s="17" t="s">
        <v>159</v>
      </c>
      <c r="L27" s="17"/>
    </row>
    <row r="28" spans="1:12" ht="18.5">
      <c r="B28" s="13">
        <f t="shared" si="8"/>
        <v>0.43819444444444439</v>
      </c>
      <c r="C28" s="66">
        <v>15</v>
      </c>
      <c r="D28" s="15">
        <f t="shared" si="0"/>
        <v>0.44861111111111107</v>
      </c>
      <c r="E28" s="16">
        <f t="shared" si="9"/>
        <v>24</v>
      </c>
      <c r="F28" s="14">
        <v>1</v>
      </c>
      <c r="G28" s="39">
        <f t="shared" si="1"/>
        <v>24</v>
      </c>
      <c r="H28" s="29" t="s">
        <v>55</v>
      </c>
      <c r="I28" s="18" t="s">
        <v>28</v>
      </c>
      <c r="J28" s="19" t="s">
        <v>61</v>
      </c>
      <c r="K28" s="17"/>
      <c r="L28" s="17"/>
    </row>
    <row r="29" spans="1:12" ht="18.5">
      <c r="B29" s="13">
        <f t="shared" si="8"/>
        <v>0.44861111111111107</v>
      </c>
      <c r="C29" s="14">
        <v>5</v>
      </c>
      <c r="D29" s="15">
        <f t="shared" si="0"/>
        <v>0.45208333333333328</v>
      </c>
      <c r="E29" s="16">
        <f t="shared" si="9"/>
        <v>25</v>
      </c>
      <c r="F29" s="14">
        <v>1</v>
      </c>
      <c r="G29" s="39">
        <f t="shared" si="1"/>
        <v>25</v>
      </c>
      <c r="H29" s="17" t="s">
        <v>137</v>
      </c>
      <c r="I29" s="65" t="s">
        <v>94</v>
      </c>
      <c r="J29" s="19" t="s">
        <v>123</v>
      </c>
      <c r="K29" s="17"/>
      <c r="L29" s="17"/>
    </row>
    <row r="30" spans="1:12" ht="18.5">
      <c r="B30" s="13">
        <f t="shared" si="8"/>
        <v>0.45208333333333328</v>
      </c>
      <c r="C30" s="14">
        <v>4</v>
      </c>
      <c r="D30" s="15">
        <f t="shared" si="0"/>
        <v>0.45486111111111105</v>
      </c>
      <c r="E30" s="16">
        <f t="shared" si="9"/>
        <v>26</v>
      </c>
      <c r="F30" s="14">
        <v>2</v>
      </c>
      <c r="G30" s="39">
        <f t="shared" si="1"/>
        <v>27</v>
      </c>
      <c r="H30" s="17" t="s">
        <v>71</v>
      </c>
      <c r="I30" s="65" t="s">
        <v>73</v>
      </c>
      <c r="J30" s="19" t="s">
        <v>123</v>
      </c>
      <c r="K30" s="17"/>
      <c r="L30" s="17"/>
    </row>
    <row r="31" spans="1:12" ht="18.5">
      <c r="B31" s="13">
        <f t="shared" si="8"/>
        <v>0.45486111111111105</v>
      </c>
      <c r="C31" s="14">
        <v>25</v>
      </c>
      <c r="D31" s="15">
        <f t="shared" si="0"/>
        <v>0.47222222222222215</v>
      </c>
      <c r="E31" s="16">
        <f t="shared" si="9"/>
        <v>28</v>
      </c>
      <c r="F31" s="14">
        <v>1</v>
      </c>
      <c r="G31" s="39">
        <f t="shared" si="1"/>
        <v>28</v>
      </c>
      <c r="H31" s="17" t="s">
        <v>138</v>
      </c>
      <c r="I31" s="65" t="s">
        <v>101</v>
      </c>
      <c r="J31" s="19" t="s">
        <v>123</v>
      </c>
      <c r="K31" s="17"/>
      <c r="L31" s="17"/>
    </row>
    <row r="32" spans="1:12" ht="18.5">
      <c r="B32" s="13">
        <f t="shared" si="8"/>
        <v>0.47222222222222215</v>
      </c>
      <c r="C32" s="14">
        <v>4</v>
      </c>
      <c r="D32" s="15">
        <f t="shared" si="0"/>
        <v>0.47499999999999992</v>
      </c>
      <c r="E32" s="16">
        <f t="shared" si="9"/>
        <v>29</v>
      </c>
      <c r="F32" s="14">
        <v>2</v>
      </c>
      <c r="G32" s="39">
        <f t="shared" si="1"/>
        <v>30</v>
      </c>
      <c r="H32" s="17" t="s">
        <v>71</v>
      </c>
      <c r="I32" s="18" t="s">
        <v>18</v>
      </c>
      <c r="J32" s="19" t="s">
        <v>123</v>
      </c>
      <c r="K32" s="17"/>
      <c r="L32" s="17"/>
    </row>
    <row r="33" spans="2:16" ht="18.5">
      <c r="B33" s="13">
        <f t="shared" si="8"/>
        <v>0.47499999999999992</v>
      </c>
      <c r="C33" s="14">
        <v>4</v>
      </c>
      <c r="D33" s="15">
        <f t="shared" si="0"/>
        <v>0.47777777777777769</v>
      </c>
      <c r="E33" s="16">
        <f t="shared" si="9"/>
        <v>31</v>
      </c>
      <c r="F33" s="14">
        <v>1</v>
      </c>
      <c r="G33" s="39">
        <f t="shared" si="1"/>
        <v>31</v>
      </c>
      <c r="H33" s="17" t="s">
        <v>139</v>
      </c>
      <c r="I33" s="65" t="s">
        <v>94</v>
      </c>
      <c r="J33" s="19" t="s">
        <v>121</v>
      </c>
      <c r="K33" s="17"/>
      <c r="L33" s="17"/>
    </row>
    <row r="34" spans="2:16" ht="18.5">
      <c r="B34" s="13">
        <f t="shared" si="8"/>
        <v>0.47777777777777769</v>
      </c>
      <c r="C34" s="14">
        <v>4</v>
      </c>
      <c r="D34" s="15">
        <f t="shared" si="0"/>
        <v>0.48055555555555546</v>
      </c>
      <c r="E34" s="16">
        <f t="shared" si="9"/>
        <v>32</v>
      </c>
      <c r="F34" s="14">
        <v>1</v>
      </c>
      <c r="G34" s="39">
        <f t="shared" si="1"/>
        <v>32</v>
      </c>
      <c r="H34" s="17" t="s">
        <v>248</v>
      </c>
      <c r="I34" s="65" t="s">
        <v>48</v>
      </c>
      <c r="J34" s="19" t="s">
        <v>60</v>
      </c>
      <c r="K34" s="17" t="s">
        <v>246</v>
      </c>
      <c r="L34" s="17"/>
    </row>
    <row r="35" spans="2:16" ht="18.5">
      <c r="B35" s="13">
        <f t="shared" si="8"/>
        <v>0.48055555555555546</v>
      </c>
      <c r="C35" s="14">
        <v>4</v>
      </c>
      <c r="D35" s="15">
        <f t="shared" si="0"/>
        <v>0.48333333333333323</v>
      </c>
      <c r="E35" s="16">
        <f t="shared" si="9"/>
        <v>33</v>
      </c>
      <c r="F35" s="14">
        <v>1</v>
      </c>
      <c r="G35" s="39">
        <f t="shared" si="1"/>
        <v>33</v>
      </c>
      <c r="H35" s="17" t="s">
        <v>100</v>
      </c>
      <c r="I35" s="18" t="s">
        <v>18</v>
      </c>
      <c r="J35" s="19" t="s">
        <v>121</v>
      </c>
      <c r="K35" s="17"/>
      <c r="L35" s="17"/>
    </row>
    <row r="36" spans="2:16" ht="18.5">
      <c r="B36" s="13">
        <f t="shared" si="8"/>
        <v>0.48333333333333323</v>
      </c>
      <c r="C36" s="14">
        <v>2</v>
      </c>
      <c r="D36" s="15">
        <f t="shared" si="0"/>
        <v>0.48472222222222211</v>
      </c>
      <c r="E36" s="16">
        <f t="shared" si="9"/>
        <v>34</v>
      </c>
      <c r="F36" s="14">
        <v>1</v>
      </c>
      <c r="G36" s="39">
        <f t="shared" si="1"/>
        <v>34</v>
      </c>
      <c r="H36" s="17" t="s">
        <v>140</v>
      </c>
      <c r="I36" s="18" t="s">
        <v>18</v>
      </c>
      <c r="J36" s="19" t="s">
        <v>126</v>
      </c>
      <c r="K36" s="17"/>
      <c r="L36" s="17"/>
    </row>
    <row r="37" spans="2:16" ht="18.5">
      <c r="B37" s="13">
        <f t="shared" si="8"/>
        <v>0.48472222222222211</v>
      </c>
      <c r="C37" s="14">
        <v>4</v>
      </c>
      <c r="D37" s="15">
        <f t="shared" si="0"/>
        <v>0.48749999999999988</v>
      </c>
      <c r="E37" s="16">
        <f t="shared" si="9"/>
        <v>35</v>
      </c>
      <c r="F37" s="14">
        <v>1</v>
      </c>
      <c r="G37" s="39">
        <f t="shared" si="1"/>
        <v>35</v>
      </c>
      <c r="H37" s="17" t="s">
        <v>141</v>
      </c>
      <c r="I37" s="65" t="s">
        <v>95</v>
      </c>
      <c r="J37" s="19" t="s">
        <v>126</v>
      </c>
      <c r="K37" s="17"/>
      <c r="L37" s="17"/>
    </row>
    <row r="38" spans="2:16" ht="18.5">
      <c r="B38" s="13">
        <f t="shared" si="8"/>
        <v>0.48749999999999988</v>
      </c>
      <c r="C38" s="14">
        <v>7</v>
      </c>
      <c r="D38" s="15">
        <f t="shared" si="0"/>
        <v>0.49236111111111097</v>
      </c>
      <c r="E38" s="16">
        <f t="shared" si="9"/>
        <v>36</v>
      </c>
      <c r="F38" s="14">
        <v>1</v>
      </c>
      <c r="G38" s="39">
        <f t="shared" si="1"/>
        <v>36</v>
      </c>
      <c r="H38" s="17" t="s">
        <v>142</v>
      </c>
      <c r="I38" s="18" t="s">
        <v>48</v>
      </c>
      <c r="J38" s="19" t="s">
        <v>126</v>
      </c>
      <c r="K38" s="17"/>
      <c r="L38" s="17"/>
    </row>
    <row r="39" spans="2:16" ht="18.5">
      <c r="B39" s="13">
        <f t="shared" si="8"/>
        <v>0.49236111111111097</v>
      </c>
      <c r="C39" s="14">
        <v>3</v>
      </c>
      <c r="D39" s="15">
        <f t="shared" si="0"/>
        <v>0.4944444444444443</v>
      </c>
      <c r="E39" s="16">
        <f t="shared" si="9"/>
        <v>37</v>
      </c>
      <c r="F39" s="14">
        <v>1</v>
      </c>
      <c r="G39" s="39">
        <f t="shared" si="1"/>
        <v>37</v>
      </c>
      <c r="H39" s="17" t="s">
        <v>143</v>
      </c>
      <c r="I39" s="18" t="s">
        <v>18</v>
      </c>
      <c r="J39" s="19" t="s">
        <v>60</v>
      </c>
      <c r="K39" s="17"/>
      <c r="L39" s="17"/>
    </row>
    <row r="40" spans="2:16" ht="18.5">
      <c r="B40" s="13">
        <f t="shared" si="8"/>
        <v>0.4944444444444443</v>
      </c>
      <c r="C40" s="14">
        <v>6</v>
      </c>
      <c r="D40" s="15">
        <f t="shared" si="0"/>
        <v>0.49861111111111095</v>
      </c>
      <c r="E40" s="16">
        <f t="shared" si="9"/>
        <v>38</v>
      </c>
      <c r="F40" s="14">
        <v>1</v>
      </c>
      <c r="G40" s="39">
        <f t="shared" si="1"/>
        <v>38</v>
      </c>
      <c r="H40" s="17" t="s">
        <v>144</v>
      </c>
      <c r="I40" s="18" t="s">
        <v>48</v>
      </c>
      <c r="J40" s="19" t="s">
        <v>60</v>
      </c>
      <c r="K40" s="17"/>
      <c r="L40" s="17"/>
    </row>
    <row r="41" spans="2:16" ht="18.5">
      <c r="B41" s="13">
        <f t="shared" si="8"/>
        <v>0.49861111111111095</v>
      </c>
      <c r="C41" s="14">
        <v>10</v>
      </c>
      <c r="D41" s="15">
        <f t="shared" si="0"/>
        <v>0.50555555555555542</v>
      </c>
      <c r="E41" s="16">
        <f t="shared" si="9"/>
        <v>39</v>
      </c>
      <c r="F41" s="14">
        <v>2</v>
      </c>
      <c r="G41" s="39">
        <f t="shared" si="1"/>
        <v>40</v>
      </c>
      <c r="H41" s="17" t="s">
        <v>247</v>
      </c>
      <c r="I41" s="18" t="s">
        <v>18</v>
      </c>
      <c r="J41" s="19" t="s">
        <v>121</v>
      </c>
      <c r="K41" s="17"/>
      <c r="L41" s="17"/>
    </row>
    <row r="42" spans="2:16" ht="18.5">
      <c r="B42" s="13">
        <f t="shared" si="8"/>
        <v>0.50555555555555542</v>
      </c>
      <c r="C42" s="14">
        <v>4</v>
      </c>
      <c r="D42" s="15">
        <f t="shared" si="0"/>
        <v>0.50833333333333319</v>
      </c>
      <c r="E42" s="16">
        <f t="shared" si="9"/>
        <v>41</v>
      </c>
      <c r="F42" s="14">
        <v>1</v>
      </c>
      <c r="G42" s="39">
        <f t="shared" si="1"/>
        <v>41</v>
      </c>
      <c r="H42" s="17" t="s">
        <v>145</v>
      </c>
      <c r="I42" s="65" t="s">
        <v>94</v>
      </c>
      <c r="J42" s="19" t="s">
        <v>121</v>
      </c>
      <c r="K42" s="17"/>
      <c r="L42" s="17"/>
    </row>
    <row r="43" spans="2:16" ht="18.5">
      <c r="B43" s="13">
        <f t="shared" si="8"/>
        <v>0.50833333333333319</v>
      </c>
      <c r="C43" s="14">
        <v>4</v>
      </c>
      <c r="D43" s="15">
        <f t="shared" si="0"/>
        <v>0.51111111111111096</v>
      </c>
      <c r="E43" s="16">
        <f t="shared" si="9"/>
        <v>42</v>
      </c>
      <c r="F43" s="14">
        <v>1</v>
      </c>
      <c r="G43" s="39">
        <f t="shared" si="1"/>
        <v>42</v>
      </c>
      <c r="H43" s="17" t="s">
        <v>100</v>
      </c>
      <c r="I43" s="18" t="s">
        <v>18</v>
      </c>
      <c r="J43" s="19" t="s">
        <v>121</v>
      </c>
      <c r="K43" s="17"/>
      <c r="L43" s="17"/>
    </row>
    <row r="44" spans="2:16" ht="18.5">
      <c r="B44" s="13">
        <f t="shared" si="8"/>
        <v>0.51111111111111096</v>
      </c>
      <c r="C44" s="14">
        <v>7</v>
      </c>
      <c r="D44" s="15">
        <f t="shared" ref="D44" si="10">B44+TIME(0,C44,0)</f>
        <v>0.51597222222222205</v>
      </c>
      <c r="E44" s="16">
        <f t="shared" si="9"/>
        <v>43</v>
      </c>
      <c r="F44" s="14">
        <v>2</v>
      </c>
      <c r="G44" s="39">
        <f t="shared" ref="G44" si="11">E44+F44-1</f>
        <v>44</v>
      </c>
      <c r="H44" s="17" t="s">
        <v>146</v>
      </c>
      <c r="I44" s="18" t="s">
        <v>35</v>
      </c>
      <c r="J44" s="19" t="s">
        <v>121</v>
      </c>
      <c r="K44" s="17"/>
      <c r="L44" s="17"/>
    </row>
    <row r="45" spans="2:16" ht="18.5">
      <c r="B45" s="13">
        <f t="shared" si="8"/>
        <v>0.51597222222222205</v>
      </c>
      <c r="C45" s="66">
        <v>60</v>
      </c>
      <c r="D45" s="15">
        <f t="shared" ref="D45" si="12">B45+TIME(0,C45,0)</f>
        <v>0.55763888888888868</v>
      </c>
      <c r="E45" s="16">
        <f t="shared" si="9"/>
        <v>45</v>
      </c>
      <c r="F45" s="14">
        <v>1</v>
      </c>
      <c r="G45" s="39">
        <f t="shared" ref="G45" si="13">E45+F45-1</f>
        <v>45</v>
      </c>
      <c r="H45" s="29" t="s">
        <v>96</v>
      </c>
      <c r="I45" s="18" t="s">
        <v>28</v>
      </c>
      <c r="J45" s="19" t="s">
        <v>61</v>
      </c>
      <c r="K45" s="17"/>
      <c r="L45" s="17"/>
    </row>
    <row r="46" spans="2:16" ht="18.5">
      <c r="B46" s="13">
        <f t="shared" si="8"/>
        <v>0.55763888888888868</v>
      </c>
      <c r="C46" s="14">
        <v>2</v>
      </c>
      <c r="D46" s="15">
        <f t="shared" si="0"/>
        <v>0.55902777777777757</v>
      </c>
      <c r="E46" s="16">
        <f t="shared" si="9"/>
        <v>46</v>
      </c>
      <c r="F46" s="14">
        <v>2</v>
      </c>
      <c r="G46" s="39">
        <f t="shared" si="1"/>
        <v>47</v>
      </c>
      <c r="H46" s="64" t="s">
        <v>147</v>
      </c>
      <c r="I46" s="18" t="s">
        <v>18</v>
      </c>
      <c r="J46" s="19" t="s">
        <v>123</v>
      </c>
      <c r="K46" s="17"/>
      <c r="L46" s="17"/>
    </row>
    <row r="47" spans="2:16" ht="18.5">
      <c r="B47" s="13">
        <f t="shared" si="8"/>
        <v>0.55902777777777757</v>
      </c>
      <c r="C47" s="14">
        <v>3</v>
      </c>
      <c r="D47" s="15">
        <f t="shared" si="0"/>
        <v>0.56111111111111089</v>
      </c>
      <c r="E47" s="16">
        <f t="shared" si="9"/>
        <v>48</v>
      </c>
      <c r="F47" s="14">
        <v>1</v>
      </c>
      <c r="G47" s="39">
        <f t="shared" si="1"/>
        <v>48</v>
      </c>
      <c r="H47" s="17" t="s">
        <v>98</v>
      </c>
      <c r="I47" s="18" t="s">
        <v>18</v>
      </c>
      <c r="J47" s="19" t="s">
        <v>123</v>
      </c>
      <c r="K47" s="17"/>
      <c r="L47" s="17"/>
      <c r="P47" t="s">
        <v>64</v>
      </c>
    </row>
    <row r="48" spans="2:16" ht="18.5">
      <c r="B48" s="13">
        <f t="shared" si="8"/>
        <v>0.56111111111111089</v>
      </c>
      <c r="C48" s="14">
        <v>5</v>
      </c>
      <c r="D48" s="15">
        <f t="shared" si="0"/>
        <v>0.5645833333333331</v>
      </c>
      <c r="E48" s="16">
        <f t="shared" si="9"/>
        <v>49</v>
      </c>
      <c r="F48" s="14">
        <v>1</v>
      </c>
      <c r="G48" s="39">
        <f t="shared" si="1"/>
        <v>49</v>
      </c>
      <c r="H48" s="45" t="s">
        <v>148</v>
      </c>
      <c r="I48" s="18" t="s">
        <v>18</v>
      </c>
      <c r="J48" s="19" t="s">
        <v>123</v>
      </c>
      <c r="K48" s="17"/>
      <c r="L48" s="17"/>
    </row>
    <row r="49" spans="1:12" ht="18.5">
      <c r="B49" s="13">
        <f t="shared" si="8"/>
        <v>0.5645833333333331</v>
      </c>
      <c r="C49" s="14">
        <v>5</v>
      </c>
      <c r="D49" s="15">
        <f t="shared" si="0"/>
        <v>0.56805555555555531</v>
      </c>
      <c r="E49" s="16">
        <f t="shared" si="9"/>
        <v>50</v>
      </c>
      <c r="F49" s="14">
        <v>2</v>
      </c>
      <c r="G49" s="39">
        <f t="shared" si="1"/>
        <v>51</v>
      </c>
      <c r="H49" s="30" t="s">
        <v>149</v>
      </c>
      <c r="I49" s="18" t="s">
        <v>18</v>
      </c>
      <c r="J49" s="19" t="s">
        <v>121</v>
      </c>
      <c r="K49" s="17"/>
      <c r="L49" s="17"/>
    </row>
    <row r="50" spans="1:12" ht="18.5">
      <c r="B50" s="13">
        <f t="shared" si="8"/>
        <v>0.56805555555555531</v>
      </c>
      <c r="C50" s="14">
        <v>3</v>
      </c>
      <c r="D50" s="15">
        <f t="shared" si="0"/>
        <v>0.57013888888888864</v>
      </c>
      <c r="E50" s="16">
        <f t="shared" si="9"/>
        <v>52</v>
      </c>
      <c r="F50" s="14">
        <v>1</v>
      </c>
      <c r="G50" s="39">
        <f t="shared" si="1"/>
        <v>52</v>
      </c>
      <c r="H50" s="17" t="s">
        <v>150</v>
      </c>
      <c r="I50" s="18" t="s">
        <v>18</v>
      </c>
      <c r="J50" s="19" t="s">
        <v>121</v>
      </c>
      <c r="K50" s="17"/>
      <c r="L50" s="17"/>
    </row>
    <row r="51" spans="1:12" ht="18.5">
      <c r="B51" s="13">
        <f t="shared" si="8"/>
        <v>0.57013888888888864</v>
      </c>
      <c r="C51" s="14">
        <v>4</v>
      </c>
      <c r="D51" s="15">
        <f t="shared" si="0"/>
        <v>0.57291666666666641</v>
      </c>
      <c r="E51" s="16">
        <f t="shared" si="9"/>
        <v>53</v>
      </c>
      <c r="F51" s="14">
        <v>1</v>
      </c>
      <c r="G51" s="39">
        <f t="shared" si="1"/>
        <v>53</v>
      </c>
      <c r="H51" s="17" t="s">
        <v>151</v>
      </c>
      <c r="I51" s="65" t="s">
        <v>94</v>
      </c>
      <c r="J51" s="19" t="s">
        <v>60</v>
      </c>
      <c r="K51" s="17"/>
      <c r="L51" s="17"/>
    </row>
    <row r="52" spans="1:12" ht="18.5">
      <c r="B52" s="13">
        <f t="shared" si="8"/>
        <v>0.57291666666666641</v>
      </c>
      <c r="C52" s="14">
        <v>6</v>
      </c>
      <c r="D52" s="15">
        <f t="shared" si="0"/>
        <v>0.57708333333333306</v>
      </c>
      <c r="E52" s="16">
        <f t="shared" ref="E52:E60" si="14">G51+1</f>
        <v>54</v>
      </c>
      <c r="F52" s="14">
        <v>1</v>
      </c>
      <c r="G52" s="39">
        <f t="shared" si="1"/>
        <v>54</v>
      </c>
      <c r="H52" s="17" t="s">
        <v>100</v>
      </c>
      <c r="I52" s="18" t="s">
        <v>18</v>
      </c>
      <c r="J52" s="19" t="s">
        <v>60</v>
      </c>
      <c r="K52" s="17"/>
      <c r="L52" s="17"/>
    </row>
    <row r="53" spans="1:12" ht="18.5">
      <c r="B53" s="13">
        <f t="shared" si="8"/>
        <v>0.57708333333333306</v>
      </c>
      <c r="C53" s="14">
        <v>5</v>
      </c>
      <c r="D53" s="15">
        <f t="shared" ref="D53:D54" si="15">B53+TIME(0,C53,0)</f>
        <v>0.58055555555555527</v>
      </c>
      <c r="E53" s="16">
        <f t="shared" si="14"/>
        <v>55</v>
      </c>
      <c r="F53" s="14">
        <v>2</v>
      </c>
      <c r="G53" s="39">
        <f t="shared" ref="G53:G54" si="16">E53+F53-1</f>
        <v>56</v>
      </c>
      <c r="H53" s="17" t="s">
        <v>152</v>
      </c>
      <c r="I53" s="18" t="s">
        <v>18</v>
      </c>
      <c r="J53" s="19" t="s">
        <v>121</v>
      </c>
      <c r="K53" s="17" t="s">
        <v>249</v>
      </c>
      <c r="L53" s="17"/>
    </row>
    <row r="54" spans="1:12" ht="18.5">
      <c r="B54" s="13">
        <f t="shared" si="8"/>
        <v>0.58055555555555527</v>
      </c>
      <c r="C54" s="14">
        <v>15</v>
      </c>
      <c r="D54" s="15">
        <f t="shared" si="15"/>
        <v>0.5909722222222219</v>
      </c>
      <c r="E54" s="16">
        <f t="shared" si="14"/>
        <v>57</v>
      </c>
      <c r="F54" s="14">
        <v>6</v>
      </c>
      <c r="G54" s="39">
        <f t="shared" si="16"/>
        <v>62</v>
      </c>
      <c r="H54" s="30" t="s">
        <v>153</v>
      </c>
      <c r="I54" s="18" t="s">
        <v>18</v>
      </c>
      <c r="J54" s="19" t="s">
        <v>123</v>
      </c>
      <c r="K54" s="17"/>
      <c r="L54" s="17"/>
    </row>
    <row r="55" spans="1:12" ht="18.5">
      <c r="B55" s="13">
        <f t="shared" si="8"/>
        <v>0.5909722222222219</v>
      </c>
      <c r="C55" s="14">
        <v>15</v>
      </c>
      <c r="D55" s="15">
        <f t="shared" si="0"/>
        <v>0.60138888888888853</v>
      </c>
      <c r="E55" s="16">
        <f t="shared" si="14"/>
        <v>63</v>
      </c>
      <c r="F55" s="14">
        <v>1</v>
      </c>
      <c r="G55" s="39">
        <f t="shared" si="1"/>
        <v>63</v>
      </c>
      <c r="H55" s="17" t="s">
        <v>152</v>
      </c>
      <c r="I55" s="65" t="s">
        <v>101</v>
      </c>
      <c r="J55" s="19" t="s">
        <v>67</v>
      </c>
      <c r="K55" s="17" t="s">
        <v>154</v>
      </c>
      <c r="L55" s="17"/>
    </row>
    <row r="56" spans="1:12" ht="18.5">
      <c r="B56" s="13">
        <f t="shared" si="8"/>
        <v>0.60138888888888853</v>
      </c>
      <c r="C56" s="14">
        <v>5</v>
      </c>
      <c r="D56" s="15">
        <f t="shared" ref="D56:D60" si="17">B56+TIME(0,C56,0)</f>
        <v>0.60486111111111074</v>
      </c>
      <c r="E56" s="16">
        <f t="shared" si="14"/>
        <v>64</v>
      </c>
      <c r="F56" s="14">
        <v>2</v>
      </c>
      <c r="G56" s="39">
        <f t="shared" ref="G56:G60" si="18">E56+F56-1</f>
        <v>65</v>
      </c>
      <c r="H56" s="17" t="s">
        <v>100</v>
      </c>
      <c r="I56" s="18" t="s">
        <v>18</v>
      </c>
      <c r="J56" s="19" t="s">
        <v>123</v>
      </c>
      <c r="K56" s="17" t="s">
        <v>207</v>
      </c>
      <c r="L56" s="17"/>
    </row>
    <row r="57" spans="1:12" ht="18.5">
      <c r="B57" s="13">
        <f t="shared" si="8"/>
        <v>0.60486111111111074</v>
      </c>
      <c r="C57" s="66">
        <v>15</v>
      </c>
      <c r="D57" s="15">
        <f t="shared" si="17"/>
        <v>0.61527777777777737</v>
      </c>
      <c r="E57" s="16">
        <f t="shared" si="14"/>
        <v>66</v>
      </c>
      <c r="F57" s="14">
        <v>1</v>
      </c>
      <c r="G57" s="39">
        <f t="shared" si="18"/>
        <v>66</v>
      </c>
      <c r="H57" s="29" t="s">
        <v>55</v>
      </c>
      <c r="I57" s="18" t="s">
        <v>28</v>
      </c>
      <c r="J57" s="19" t="s">
        <v>61</v>
      </c>
      <c r="K57" s="17"/>
      <c r="L57" s="17"/>
    </row>
    <row r="58" spans="1:12" ht="18.5">
      <c r="B58" s="13">
        <f t="shared" si="8"/>
        <v>0.61527777777777737</v>
      </c>
      <c r="C58" s="14">
        <v>20</v>
      </c>
      <c r="D58" s="15">
        <f t="shared" si="17"/>
        <v>0.62916666666666621</v>
      </c>
      <c r="E58" s="16">
        <f t="shared" si="14"/>
        <v>67</v>
      </c>
      <c r="F58" s="14">
        <v>12</v>
      </c>
      <c r="G58" s="39">
        <f t="shared" si="18"/>
        <v>78</v>
      </c>
      <c r="H58" s="30" t="s">
        <v>155</v>
      </c>
      <c r="I58" s="18" t="s">
        <v>18</v>
      </c>
      <c r="J58" s="19" t="s">
        <v>126</v>
      </c>
      <c r="K58" s="17" t="s">
        <v>164</v>
      </c>
      <c r="L58" s="17"/>
    </row>
    <row r="59" spans="1:12" ht="18.5">
      <c r="B59" s="13">
        <f t="shared" si="8"/>
        <v>0.62916666666666621</v>
      </c>
      <c r="C59" s="14">
        <v>10</v>
      </c>
      <c r="D59" s="15">
        <f t="shared" si="17"/>
        <v>0.63611111111111063</v>
      </c>
      <c r="E59" s="16">
        <f t="shared" si="14"/>
        <v>79</v>
      </c>
      <c r="F59" s="14">
        <v>1</v>
      </c>
      <c r="G59" s="39">
        <f t="shared" si="18"/>
        <v>79</v>
      </c>
      <c r="H59" s="17" t="s">
        <v>157</v>
      </c>
      <c r="I59" s="18" t="s">
        <v>156</v>
      </c>
      <c r="J59" s="19" t="s">
        <v>126</v>
      </c>
      <c r="K59" s="17" t="s">
        <v>158</v>
      </c>
      <c r="L59" s="17"/>
    </row>
    <row r="60" spans="1:12" ht="18.5">
      <c r="B60" s="13">
        <f t="shared" si="8"/>
        <v>0.63611111111111063</v>
      </c>
      <c r="C60" s="66">
        <v>2</v>
      </c>
      <c r="D60" s="15">
        <f t="shared" si="17"/>
        <v>0.63749999999999951</v>
      </c>
      <c r="E60" s="16">
        <f t="shared" si="14"/>
        <v>80</v>
      </c>
      <c r="F60" s="14">
        <v>1</v>
      </c>
      <c r="G60" s="39">
        <f t="shared" si="18"/>
        <v>80</v>
      </c>
      <c r="H60" s="29" t="s">
        <v>160</v>
      </c>
      <c r="I60" s="65" t="s">
        <v>28</v>
      </c>
      <c r="J60" s="19" t="s">
        <v>61</v>
      </c>
      <c r="K60" s="17" t="s">
        <v>133</v>
      </c>
      <c r="L60" s="17"/>
    </row>
    <row r="61" spans="1:12" ht="18.5">
      <c r="A61">
        <v>20</v>
      </c>
      <c r="B61" s="13">
        <f t="shared" si="8"/>
        <v>0.63749999999999951</v>
      </c>
      <c r="C61" s="14">
        <v>20</v>
      </c>
      <c r="D61" s="15">
        <f t="shared" si="0"/>
        <v>0.65138888888888835</v>
      </c>
      <c r="E61" s="16">
        <f t="shared" si="9"/>
        <v>81</v>
      </c>
      <c r="F61" s="14">
        <v>7</v>
      </c>
      <c r="G61" s="39">
        <f t="shared" si="1"/>
        <v>87</v>
      </c>
      <c r="H61" s="30" t="s">
        <v>162</v>
      </c>
      <c r="I61" s="18" t="s">
        <v>18</v>
      </c>
      <c r="J61" s="19" t="s">
        <v>121</v>
      </c>
      <c r="K61" s="17"/>
      <c r="L61" s="30"/>
    </row>
    <row r="62" spans="1:12" ht="18.5">
      <c r="B62" s="13">
        <f t="shared" si="8"/>
        <v>0.65138888888888835</v>
      </c>
      <c r="C62" s="14">
        <v>20</v>
      </c>
      <c r="D62" s="15">
        <f t="shared" ref="D62:D63" si="19">B62+TIME(0,C62,0)</f>
        <v>0.66527777777777719</v>
      </c>
      <c r="E62" s="16">
        <f>G61+1</f>
        <v>88</v>
      </c>
      <c r="F62" s="14">
        <v>1</v>
      </c>
      <c r="G62" s="39">
        <f t="shared" ref="G62:G63" si="20">E62+F62-1</f>
        <v>88</v>
      </c>
      <c r="H62" s="17" t="s">
        <v>182</v>
      </c>
      <c r="I62" s="18" t="s">
        <v>28</v>
      </c>
      <c r="J62" s="19" t="s">
        <v>60</v>
      </c>
      <c r="K62" s="17"/>
      <c r="L62" s="17"/>
    </row>
    <row r="63" spans="1:12" ht="18.5">
      <c r="B63" s="13">
        <f t="shared" si="8"/>
        <v>0.66527777777777719</v>
      </c>
      <c r="C63" s="14">
        <v>4</v>
      </c>
      <c r="D63" s="15">
        <f t="shared" si="19"/>
        <v>0.66805555555555496</v>
      </c>
      <c r="E63" s="16">
        <f t="shared" ref="E63" si="21">G62+1</f>
        <v>89</v>
      </c>
      <c r="F63" s="14">
        <v>1</v>
      </c>
      <c r="G63" s="39">
        <f t="shared" si="20"/>
        <v>89</v>
      </c>
      <c r="H63" s="17" t="s">
        <v>39</v>
      </c>
      <c r="I63" s="18" t="s">
        <v>28</v>
      </c>
      <c r="J63" s="19" t="s">
        <v>60</v>
      </c>
      <c r="K63" s="17"/>
      <c r="L63" s="17"/>
    </row>
    <row r="64" spans="1:12" ht="18.5">
      <c r="B64" s="13">
        <f t="shared" si="8"/>
        <v>0.66805555555555496</v>
      </c>
      <c r="C64" s="14">
        <v>1</v>
      </c>
      <c r="D64" s="15">
        <f t="shared" si="0"/>
        <v>0.6687499999999994</v>
      </c>
      <c r="E64" s="16">
        <f t="shared" si="9"/>
        <v>90</v>
      </c>
      <c r="F64" s="14">
        <v>1</v>
      </c>
      <c r="G64" s="39">
        <f t="shared" si="1"/>
        <v>90</v>
      </c>
      <c r="H64" s="17" t="s">
        <v>40</v>
      </c>
      <c r="I64" s="18" t="s">
        <v>18</v>
      </c>
      <c r="J64" s="19" t="s">
        <v>60</v>
      </c>
      <c r="K64" s="17"/>
      <c r="L64" s="17"/>
    </row>
    <row r="66" spans="2:2">
      <c r="B66" s="1" t="s">
        <v>257</v>
      </c>
    </row>
    <row r="67" spans="2:2">
      <c r="B67" t="s">
        <v>258</v>
      </c>
    </row>
  </sheetData>
  <mergeCells count="9">
    <mergeCell ref="J12:J13"/>
    <mergeCell ref="K12:K13"/>
    <mergeCell ref="L12:L13"/>
    <mergeCell ref="I12:I13"/>
    <mergeCell ref="B12:B13"/>
    <mergeCell ref="C12:C13"/>
    <mergeCell ref="D12:D13"/>
    <mergeCell ref="E12:G12"/>
    <mergeCell ref="H12:H13"/>
  </mergeCells>
  <pageMargins left="0.7" right="0.7" top="0.75" bottom="0.75" header="0.3" footer="0.3"/>
  <pageSetup scale="45" fitToHeight="2" orientation="landscape" horizontalDpi="0" verticalDpi="0"/>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Summary!$C$35:$C$44</xm:f>
          </x14:formula1>
          <xm:sqref>J1:J1048576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6"/>
  <sheetViews>
    <sheetView topLeftCell="A13" zoomScaleNormal="100" workbookViewId="0">
      <selection activeCell="H35" sqref="H35"/>
    </sheetView>
  </sheetViews>
  <sheetFormatPr defaultColWidth="10.6640625" defaultRowHeight="15.5"/>
  <cols>
    <col min="1" max="1" width="6" customWidth="1"/>
    <col min="2" max="2" width="11" customWidth="1"/>
    <col min="3" max="3" width="11.1640625" customWidth="1"/>
    <col min="4" max="4" width="15.6640625" customWidth="1"/>
    <col min="6" max="6" width="9" customWidth="1"/>
    <col min="8" max="8" width="29.6640625" customWidth="1"/>
    <col min="9" max="9" width="26.1640625" customWidth="1"/>
    <col min="10" max="10" width="14.6640625" customWidth="1"/>
    <col min="11" max="11" width="31" customWidth="1"/>
    <col min="12" max="12" width="30" customWidth="1"/>
  </cols>
  <sheetData>
    <row r="1" spans="1:12" ht="18.5">
      <c r="A1" s="5" t="str">
        <f>Summary!A3</f>
        <v>Auditing the Extractive Industires - in-person</v>
      </c>
      <c r="B1" s="6"/>
      <c r="C1" s="6"/>
      <c r="D1" s="6"/>
      <c r="E1" s="6"/>
      <c r="F1" s="6"/>
      <c r="G1" s="6"/>
      <c r="H1" s="6"/>
      <c r="I1" s="6"/>
      <c r="J1" s="6"/>
      <c r="K1" s="6"/>
      <c r="L1" s="6"/>
    </row>
    <row r="2" spans="1:12" ht="19" thickBot="1">
      <c r="A2" s="5" t="s">
        <v>69</v>
      </c>
      <c r="B2" s="6"/>
      <c r="C2" s="6"/>
      <c r="D2" s="80">
        <f>Summary!C28</f>
        <v>45034</v>
      </c>
      <c r="E2" s="82" t="str">
        <f>TEXT(D2,"dddd")</f>
        <v>Tuesday</v>
      </c>
      <c r="F2" s="6"/>
      <c r="G2" s="6"/>
      <c r="H2" s="6"/>
      <c r="I2" s="6"/>
      <c r="J2" s="6"/>
      <c r="K2" s="6" t="s">
        <v>37</v>
      </c>
      <c r="L2" s="6"/>
    </row>
    <row r="3" spans="1:12" ht="18.5">
      <c r="A3" s="20" t="s">
        <v>26</v>
      </c>
      <c r="B3" s="21"/>
      <c r="C3" s="21"/>
      <c r="D3" s="21"/>
      <c r="E3" s="22"/>
      <c r="F3" s="40"/>
      <c r="G3" s="6"/>
      <c r="H3" s="6"/>
      <c r="I3" s="6"/>
      <c r="J3" s="6"/>
      <c r="K3" s="6" t="s">
        <v>13</v>
      </c>
      <c r="L3" s="33" t="s">
        <v>41</v>
      </c>
    </row>
    <row r="4" spans="1:12" ht="18.5">
      <c r="A4" s="23" t="s">
        <v>22</v>
      </c>
      <c r="B4" s="23"/>
      <c r="C4" s="23"/>
      <c r="D4" s="23"/>
      <c r="E4" s="24"/>
      <c r="F4" s="40"/>
      <c r="G4" s="6"/>
      <c r="H4" s="6"/>
      <c r="I4" s="6"/>
      <c r="J4" s="6"/>
      <c r="K4" s="56" t="s">
        <v>121</v>
      </c>
      <c r="L4" s="6">
        <f>SUMIF(J:J,K4,C:C)</f>
        <v>6</v>
      </c>
    </row>
    <row r="5" spans="1:12" ht="18.5">
      <c r="A5" s="25" t="s">
        <v>23</v>
      </c>
      <c r="B5" s="23"/>
      <c r="C5" s="23"/>
      <c r="D5" s="23"/>
      <c r="E5" s="24"/>
      <c r="F5" s="40"/>
      <c r="G5" s="6"/>
      <c r="H5" s="6"/>
      <c r="I5" s="6"/>
      <c r="J5" s="6"/>
      <c r="K5" s="56" t="s">
        <v>123</v>
      </c>
      <c r="L5" s="6">
        <f>SUMIF(J:J,K5,C:C)</f>
        <v>42</v>
      </c>
    </row>
    <row r="6" spans="1:12" ht="18.5">
      <c r="A6" s="23" t="s">
        <v>24</v>
      </c>
      <c r="B6" s="23"/>
      <c r="C6" s="23"/>
      <c r="D6" s="23"/>
      <c r="E6" s="24"/>
      <c r="F6" s="40"/>
      <c r="G6" s="6"/>
      <c r="H6" s="6"/>
      <c r="I6" s="6"/>
      <c r="J6" s="6"/>
      <c r="K6" s="56" t="s">
        <v>126</v>
      </c>
      <c r="L6" s="6">
        <f>SUMIF(J:J,K6,C:C)</f>
        <v>25</v>
      </c>
    </row>
    <row r="7" spans="1:12" ht="19" thickBot="1">
      <c r="A7" s="26" t="s">
        <v>27</v>
      </c>
      <c r="B7" s="27"/>
      <c r="C7" s="27"/>
      <c r="D7" s="27"/>
      <c r="E7" s="28"/>
      <c r="F7" s="41"/>
      <c r="H7" s="6"/>
      <c r="I7" s="6"/>
      <c r="J7" s="6"/>
      <c r="K7" s="56" t="s">
        <v>60</v>
      </c>
      <c r="L7" s="6">
        <f>SUMIF(J:J,K7,C:C)</f>
        <v>30</v>
      </c>
    </row>
    <row r="8" spans="1:12" ht="18.5">
      <c r="F8" s="41"/>
      <c r="H8" s="6"/>
      <c r="I8" s="6"/>
      <c r="J8" s="6"/>
      <c r="K8" s="56" t="s">
        <v>67</v>
      </c>
      <c r="L8" s="6">
        <f>SUMIF(J:J,K8,C:C)</f>
        <v>18</v>
      </c>
    </row>
    <row r="9" spans="1:12" ht="18.5">
      <c r="F9" s="41"/>
      <c r="H9" s="6"/>
      <c r="I9" s="6"/>
      <c r="J9" s="6"/>
      <c r="K9" s="79"/>
      <c r="L9" s="79"/>
    </row>
    <row r="10" spans="1:12" ht="18.5">
      <c r="B10" s="77"/>
      <c r="F10" s="41"/>
      <c r="H10" s="6"/>
      <c r="I10" s="6"/>
      <c r="J10" s="6"/>
      <c r="K10" s="79"/>
      <c r="L10" s="79"/>
    </row>
    <row r="11" spans="1:12" ht="18.5">
      <c r="F11" s="41"/>
      <c r="H11" s="6"/>
      <c r="I11" s="6"/>
      <c r="J11" s="6"/>
      <c r="K11" s="79"/>
      <c r="L11" s="79"/>
    </row>
    <row r="12" spans="1:12" ht="18.5">
      <c r="A12" s="6"/>
      <c r="B12" s="6"/>
      <c r="C12" s="6"/>
      <c r="D12" s="6"/>
      <c r="H12" s="6"/>
      <c r="I12" s="6"/>
      <c r="J12" s="6"/>
      <c r="K12" s="6"/>
      <c r="L12" s="6"/>
    </row>
    <row r="13" spans="1:12" ht="18.5">
      <c r="A13" s="6"/>
      <c r="B13" s="114" t="s">
        <v>9</v>
      </c>
      <c r="C13" s="113" t="s">
        <v>25</v>
      </c>
      <c r="D13" s="114" t="s">
        <v>10</v>
      </c>
      <c r="E13" s="114" t="s">
        <v>11</v>
      </c>
      <c r="F13" s="114"/>
      <c r="G13" s="114"/>
      <c r="H13" s="114" t="s">
        <v>20</v>
      </c>
      <c r="I13" s="114" t="s">
        <v>16</v>
      </c>
      <c r="J13" s="113" t="s">
        <v>13</v>
      </c>
      <c r="K13" s="114" t="s">
        <v>14</v>
      </c>
      <c r="L13" s="114" t="s">
        <v>15</v>
      </c>
    </row>
    <row r="14" spans="1:12" ht="19" thickBot="1">
      <c r="A14" s="6"/>
      <c r="B14" s="114"/>
      <c r="C14" s="113"/>
      <c r="D14" s="114"/>
      <c r="E14" s="51" t="s">
        <v>7</v>
      </c>
      <c r="F14" s="51" t="s">
        <v>45</v>
      </c>
      <c r="G14" s="51" t="s">
        <v>8</v>
      </c>
      <c r="H14" s="114"/>
      <c r="I14" s="114"/>
      <c r="J14" s="113"/>
      <c r="K14" s="114"/>
      <c r="L14" s="114"/>
    </row>
    <row r="15" spans="1:12" ht="18.5">
      <c r="A15" s="6"/>
      <c r="B15" s="7">
        <f>Summary!D28</f>
        <v>0.5625</v>
      </c>
      <c r="C15" s="8">
        <v>1</v>
      </c>
      <c r="D15" s="9">
        <f>B15+TIME(0,C15,0)</f>
        <v>0.56319444444444444</v>
      </c>
      <c r="E15" s="31">
        <f>'Day 1'!G64+1</f>
        <v>91</v>
      </c>
      <c r="F15" s="8">
        <v>1</v>
      </c>
      <c r="G15" s="38">
        <f>E15+F15-1</f>
        <v>91</v>
      </c>
      <c r="H15" s="42" t="s">
        <v>201</v>
      </c>
      <c r="I15" s="11" t="s">
        <v>18</v>
      </c>
      <c r="J15" s="12" t="s">
        <v>60</v>
      </c>
      <c r="K15" s="10"/>
      <c r="L15" s="10"/>
    </row>
    <row r="16" spans="1:12" ht="18.5">
      <c r="A16" s="6"/>
      <c r="B16" s="13">
        <f>D15</f>
        <v>0.56319444444444444</v>
      </c>
      <c r="C16" s="14">
        <v>1</v>
      </c>
      <c r="D16" s="15">
        <f t="shared" ref="D16" si="0">B16+TIME(0,C16,0)</f>
        <v>0.56388888888888888</v>
      </c>
      <c r="E16" s="16">
        <f t="shared" ref="E16" si="1">G15+1</f>
        <v>92</v>
      </c>
      <c r="F16" s="14">
        <v>1</v>
      </c>
      <c r="G16" s="39">
        <f t="shared" ref="G16" si="2">E16+F16-1</f>
        <v>92</v>
      </c>
      <c r="H16" s="17" t="s">
        <v>56</v>
      </c>
      <c r="I16" s="18" t="s">
        <v>18</v>
      </c>
      <c r="J16" s="19" t="s">
        <v>60</v>
      </c>
      <c r="K16" s="17"/>
      <c r="L16" s="17"/>
    </row>
    <row r="17" spans="1:12" ht="18.5">
      <c r="A17" s="6"/>
      <c r="B17" s="13">
        <f t="shared" ref="B17:B20" si="3">D16</f>
        <v>0.56388888888888888</v>
      </c>
      <c r="C17" s="14">
        <v>2</v>
      </c>
      <c r="D17" s="15">
        <f t="shared" ref="D17:D33" si="4">B17+TIME(0,C17,0)</f>
        <v>0.56527777777777777</v>
      </c>
      <c r="E17" s="16">
        <f t="shared" ref="E17:E19" si="5">G16+1</f>
        <v>93</v>
      </c>
      <c r="F17" s="14">
        <v>1</v>
      </c>
      <c r="G17" s="39">
        <f t="shared" ref="G17:G33" si="6">E17+F17-1</f>
        <v>93</v>
      </c>
      <c r="H17" s="64" t="s">
        <v>165</v>
      </c>
      <c r="I17" s="18" t="s">
        <v>18</v>
      </c>
      <c r="J17" s="19" t="s">
        <v>123</v>
      </c>
      <c r="K17" s="17"/>
      <c r="L17" s="17"/>
    </row>
    <row r="18" spans="1:12" ht="18.5">
      <c r="A18" s="6"/>
      <c r="B18" s="13">
        <f t="shared" si="3"/>
        <v>0.56527777777777777</v>
      </c>
      <c r="C18" s="14">
        <v>6</v>
      </c>
      <c r="D18" s="15">
        <f t="shared" si="4"/>
        <v>0.56944444444444442</v>
      </c>
      <c r="E18" s="16">
        <f t="shared" si="5"/>
        <v>94</v>
      </c>
      <c r="F18" s="14">
        <v>1</v>
      </c>
      <c r="G18" s="39">
        <f t="shared" si="6"/>
        <v>94</v>
      </c>
      <c r="H18" s="45" t="s">
        <v>202</v>
      </c>
      <c r="I18" s="18" t="s">
        <v>32</v>
      </c>
      <c r="J18" s="19" t="s">
        <v>123</v>
      </c>
      <c r="K18" s="17" t="s">
        <v>203</v>
      </c>
      <c r="L18" s="17"/>
    </row>
    <row r="19" spans="1:12" ht="18.5">
      <c r="A19" s="6"/>
      <c r="B19" s="13">
        <f t="shared" si="3"/>
        <v>0.56944444444444442</v>
      </c>
      <c r="C19" s="14">
        <v>2</v>
      </c>
      <c r="D19" s="15">
        <f t="shared" si="4"/>
        <v>0.5708333333333333</v>
      </c>
      <c r="E19" s="16">
        <f t="shared" si="5"/>
        <v>95</v>
      </c>
      <c r="F19" s="14">
        <v>1</v>
      </c>
      <c r="G19" s="39">
        <f t="shared" si="6"/>
        <v>95</v>
      </c>
      <c r="H19" s="45" t="s">
        <v>166</v>
      </c>
      <c r="I19" s="18" t="s">
        <v>18</v>
      </c>
      <c r="J19" s="19" t="s">
        <v>123</v>
      </c>
      <c r="K19" s="17"/>
      <c r="L19" s="17"/>
    </row>
    <row r="20" spans="1:12" ht="18.5">
      <c r="A20" s="6"/>
      <c r="B20" s="13">
        <f t="shared" si="3"/>
        <v>0.5708333333333333</v>
      </c>
      <c r="C20" s="14">
        <v>5</v>
      </c>
      <c r="D20" s="15">
        <f t="shared" si="4"/>
        <v>0.57430555555555551</v>
      </c>
      <c r="E20" s="16">
        <f>G19+1</f>
        <v>96</v>
      </c>
      <c r="F20" s="14">
        <v>1</v>
      </c>
      <c r="G20" s="39">
        <f t="shared" si="6"/>
        <v>96</v>
      </c>
      <c r="H20" s="17" t="s">
        <v>167</v>
      </c>
      <c r="I20" s="18" t="s">
        <v>99</v>
      </c>
      <c r="J20" s="19" t="s">
        <v>123</v>
      </c>
      <c r="K20" s="17"/>
      <c r="L20" s="17"/>
    </row>
    <row r="21" spans="1:12" ht="18.5">
      <c r="A21" s="6"/>
      <c r="B21" s="13">
        <f t="shared" ref="B21:B33" si="7">D20</f>
        <v>0.57430555555555551</v>
      </c>
      <c r="C21" s="14">
        <v>6</v>
      </c>
      <c r="D21" s="15">
        <f t="shared" si="4"/>
        <v>0.57847222222222217</v>
      </c>
      <c r="E21" s="16">
        <f t="shared" ref="E21:E33" si="8">G20+1</f>
        <v>97</v>
      </c>
      <c r="F21" s="14">
        <v>1</v>
      </c>
      <c r="G21" s="39">
        <f t="shared" si="6"/>
        <v>97</v>
      </c>
      <c r="H21" s="17" t="s">
        <v>100</v>
      </c>
      <c r="I21" s="18" t="s">
        <v>18</v>
      </c>
      <c r="J21" s="19" t="s">
        <v>123</v>
      </c>
      <c r="K21" s="30"/>
      <c r="L21" s="17"/>
    </row>
    <row r="22" spans="1:12" ht="18.5">
      <c r="A22" s="6"/>
      <c r="B22" s="13">
        <f t="shared" si="7"/>
        <v>0.57847222222222217</v>
      </c>
      <c r="C22" s="14">
        <v>7</v>
      </c>
      <c r="D22" s="15">
        <f t="shared" si="4"/>
        <v>0.58333333333333326</v>
      </c>
      <c r="E22" s="16">
        <f t="shared" si="8"/>
        <v>98</v>
      </c>
      <c r="F22" s="14">
        <v>1</v>
      </c>
      <c r="G22" s="39">
        <f t="shared" si="6"/>
        <v>98</v>
      </c>
      <c r="H22" s="17" t="s">
        <v>168</v>
      </c>
      <c r="I22" s="18" t="s">
        <v>18</v>
      </c>
      <c r="J22" s="19" t="s">
        <v>123</v>
      </c>
      <c r="K22" s="30"/>
      <c r="L22" s="17"/>
    </row>
    <row r="23" spans="1:12" ht="18.5">
      <c r="A23" s="6"/>
      <c r="B23" s="13">
        <f t="shared" si="7"/>
        <v>0.58333333333333326</v>
      </c>
      <c r="C23" s="14">
        <v>18</v>
      </c>
      <c r="D23" s="15">
        <f t="shared" si="4"/>
        <v>0.59583333333333321</v>
      </c>
      <c r="E23" s="16">
        <f t="shared" si="8"/>
        <v>99</v>
      </c>
      <c r="F23" s="14">
        <v>2</v>
      </c>
      <c r="G23" s="39">
        <f t="shared" si="6"/>
        <v>100</v>
      </c>
      <c r="H23" s="17" t="s">
        <v>170</v>
      </c>
      <c r="I23" s="18" t="s">
        <v>169</v>
      </c>
      <c r="J23" s="19" t="s">
        <v>67</v>
      </c>
      <c r="K23" s="17"/>
      <c r="L23" s="17"/>
    </row>
    <row r="24" spans="1:12" ht="18.5">
      <c r="A24" s="6"/>
      <c r="B24" s="13">
        <f t="shared" si="7"/>
        <v>0.59583333333333321</v>
      </c>
      <c r="C24" s="14">
        <v>8</v>
      </c>
      <c r="D24" s="15">
        <f t="shared" ref="D24" si="9">B24+TIME(0,C24,0)</f>
        <v>0.60138888888888875</v>
      </c>
      <c r="E24" s="16">
        <f t="shared" ref="E24:E25" si="10">G23+1</f>
        <v>101</v>
      </c>
      <c r="F24" s="14">
        <v>1</v>
      </c>
      <c r="G24" s="39">
        <f t="shared" ref="G24" si="11">E24+F24-1</f>
        <v>101</v>
      </c>
      <c r="H24" s="17" t="s">
        <v>171</v>
      </c>
      <c r="I24" s="18" t="s">
        <v>99</v>
      </c>
      <c r="J24" s="19" t="s">
        <v>60</v>
      </c>
      <c r="K24" s="17"/>
      <c r="L24" s="17"/>
    </row>
    <row r="25" spans="1:12" ht="18.5">
      <c r="A25" s="6"/>
      <c r="B25" s="13">
        <f t="shared" si="7"/>
        <v>0.60138888888888875</v>
      </c>
      <c r="C25" s="14">
        <v>7</v>
      </c>
      <c r="D25" s="15">
        <f t="shared" si="4"/>
        <v>0.60624999999999984</v>
      </c>
      <c r="E25" s="16">
        <f t="shared" si="10"/>
        <v>102</v>
      </c>
      <c r="F25" s="14">
        <v>1</v>
      </c>
      <c r="G25" s="39">
        <f t="shared" si="6"/>
        <v>102</v>
      </c>
      <c r="H25" s="17" t="s">
        <v>171</v>
      </c>
      <c r="I25" s="18" t="s">
        <v>48</v>
      </c>
      <c r="J25" s="19" t="s">
        <v>60</v>
      </c>
      <c r="K25" s="17"/>
      <c r="L25" s="17"/>
    </row>
    <row r="26" spans="1:12" ht="18.5">
      <c r="A26" s="6"/>
      <c r="B26" s="13">
        <f t="shared" si="7"/>
        <v>0.60624999999999984</v>
      </c>
      <c r="C26" s="14">
        <v>13</v>
      </c>
      <c r="D26" s="15">
        <f t="shared" si="4"/>
        <v>0.61527777777777759</v>
      </c>
      <c r="E26" s="16">
        <f t="shared" si="8"/>
        <v>103</v>
      </c>
      <c r="F26" s="14">
        <v>4</v>
      </c>
      <c r="G26" s="39">
        <f t="shared" si="6"/>
        <v>106</v>
      </c>
      <c r="H26" s="17" t="s">
        <v>100</v>
      </c>
      <c r="I26" s="18" t="s">
        <v>18</v>
      </c>
      <c r="J26" s="19" t="s">
        <v>60</v>
      </c>
      <c r="K26" s="17"/>
      <c r="L26" s="17"/>
    </row>
    <row r="27" spans="1:12" ht="18.5">
      <c r="A27" s="6"/>
      <c r="B27" s="13">
        <f t="shared" si="7"/>
        <v>0.61527777777777759</v>
      </c>
      <c r="C27" s="66">
        <v>15</v>
      </c>
      <c r="D27" s="15">
        <f t="shared" ref="D27" si="12">B27+TIME(0,C27,0)</f>
        <v>0.62569444444444422</v>
      </c>
      <c r="E27" s="16">
        <f t="shared" si="8"/>
        <v>107</v>
      </c>
      <c r="F27" s="14">
        <v>1</v>
      </c>
      <c r="G27" s="39">
        <f t="shared" ref="G27" si="13">E27+F27-1</f>
        <v>107</v>
      </c>
      <c r="H27" s="29" t="s">
        <v>103</v>
      </c>
      <c r="I27" s="18" t="s">
        <v>28</v>
      </c>
      <c r="J27" s="19" t="s">
        <v>61</v>
      </c>
      <c r="K27" s="17"/>
      <c r="L27" s="17"/>
    </row>
    <row r="28" spans="1:12" ht="18.5">
      <c r="A28" s="6"/>
      <c r="B28" s="13">
        <f t="shared" si="7"/>
        <v>0.62569444444444422</v>
      </c>
      <c r="C28" s="14">
        <v>20</v>
      </c>
      <c r="D28" s="15">
        <f t="shared" si="4"/>
        <v>0.63958333333333306</v>
      </c>
      <c r="E28" s="16">
        <f t="shared" si="8"/>
        <v>108</v>
      </c>
      <c r="F28" s="14">
        <v>10</v>
      </c>
      <c r="G28" s="39">
        <f t="shared" si="6"/>
        <v>117</v>
      </c>
      <c r="H28" s="30" t="s">
        <v>172</v>
      </c>
      <c r="I28" s="18" t="s">
        <v>18</v>
      </c>
      <c r="J28" s="19" t="s">
        <v>126</v>
      </c>
      <c r="K28" s="17"/>
      <c r="L28" s="17"/>
    </row>
    <row r="29" spans="1:12" ht="18.5">
      <c r="A29" s="6"/>
      <c r="B29" s="13">
        <f t="shared" si="7"/>
        <v>0.63958333333333306</v>
      </c>
      <c r="C29" s="14">
        <v>4</v>
      </c>
      <c r="D29" s="15">
        <f t="shared" si="4"/>
        <v>0.64236111111111083</v>
      </c>
      <c r="E29" s="16">
        <f t="shared" si="8"/>
        <v>118</v>
      </c>
      <c r="F29" s="14">
        <v>1</v>
      </c>
      <c r="G29" s="39">
        <f t="shared" si="6"/>
        <v>118</v>
      </c>
      <c r="H29" s="17" t="s">
        <v>173</v>
      </c>
      <c r="I29" s="18" t="s">
        <v>18</v>
      </c>
      <c r="J29" s="19" t="s">
        <v>123</v>
      </c>
      <c r="K29" s="17"/>
      <c r="L29" s="17"/>
    </row>
    <row r="30" spans="1:12" ht="18.5">
      <c r="A30" s="6"/>
      <c r="B30" s="13">
        <f t="shared" si="7"/>
        <v>0.64236111111111083</v>
      </c>
      <c r="C30" s="14">
        <v>5</v>
      </c>
      <c r="D30" s="15">
        <f t="shared" si="4"/>
        <v>0.64583333333333304</v>
      </c>
      <c r="E30" s="16">
        <f t="shared" si="8"/>
        <v>119</v>
      </c>
      <c r="F30" s="14">
        <v>1</v>
      </c>
      <c r="G30" s="39">
        <f t="shared" si="6"/>
        <v>119</v>
      </c>
      <c r="H30" s="17" t="s">
        <v>174</v>
      </c>
      <c r="I30" s="18" t="s">
        <v>18</v>
      </c>
      <c r="J30" s="19" t="s">
        <v>126</v>
      </c>
      <c r="K30" s="17"/>
      <c r="L30" s="17"/>
    </row>
    <row r="31" spans="1:12" ht="18.5">
      <c r="A31" s="6"/>
      <c r="B31" s="13">
        <f t="shared" si="7"/>
        <v>0.64583333333333304</v>
      </c>
      <c r="C31" s="14">
        <v>10</v>
      </c>
      <c r="D31" s="15">
        <f t="shared" si="4"/>
        <v>0.65277777777777746</v>
      </c>
      <c r="E31" s="16">
        <f t="shared" si="8"/>
        <v>120</v>
      </c>
      <c r="F31" s="14">
        <v>2</v>
      </c>
      <c r="G31" s="39">
        <f t="shared" si="6"/>
        <v>121</v>
      </c>
      <c r="H31" s="17" t="s">
        <v>175</v>
      </c>
      <c r="I31" s="18" t="s">
        <v>18</v>
      </c>
      <c r="J31" s="19" t="s">
        <v>123</v>
      </c>
      <c r="K31" s="17" t="s">
        <v>102</v>
      </c>
      <c r="L31" s="17"/>
    </row>
    <row r="32" spans="1:12" ht="18.5">
      <c r="A32" s="6"/>
      <c r="B32" s="13">
        <f t="shared" si="7"/>
        <v>0.65277777777777746</v>
      </c>
      <c r="C32" s="14">
        <v>5</v>
      </c>
      <c r="D32" s="15">
        <f t="shared" si="4"/>
        <v>0.65624999999999967</v>
      </c>
      <c r="E32" s="16">
        <f t="shared" si="8"/>
        <v>122</v>
      </c>
      <c r="F32" s="14">
        <v>1</v>
      </c>
      <c r="G32" s="39">
        <f t="shared" si="6"/>
        <v>122</v>
      </c>
      <c r="H32" s="17" t="s">
        <v>181</v>
      </c>
      <c r="I32" s="18" t="s">
        <v>18</v>
      </c>
      <c r="J32" s="19" t="s">
        <v>121</v>
      </c>
      <c r="K32" s="17"/>
      <c r="L32" s="17"/>
    </row>
    <row r="33" spans="1:12" ht="18.5">
      <c r="A33" s="6"/>
      <c r="B33" s="13">
        <f t="shared" si="7"/>
        <v>0.65624999999999967</v>
      </c>
      <c r="C33" s="14">
        <v>1</v>
      </c>
      <c r="D33" s="15">
        <f t="shared" si="4"/>
        <v>0.65694444444444411</v>
      </c>
      <c r="E33" s="16">
        <f t="shared" si="8"/>
        <v>123</v>
      </c>
      <c r="F33" s="14">
        <v>1</v>
      </c>
      <c r="G33" s="39">
        <f t="shared" si="6"/>
        <v>123</v>
      </c>
      <c r="H33" s="17" t="s">
        <v>40</v>
      </c>
      <c r="I33" s="18" t="s">
        <v>18</v>
      </c>
      <c r="J33" s="19" t="s">
        <v>121</v>
      </c>
      <c r="K33" s="17"/>
      <c r="L33" s="17"/>
    </row>
    <row r="35" spans="1:12">
      <c r="B35" s="32"/>
      <c r="C35" t="s">
        <v>259</v>
      </c>
    </row>
    <row r="36" spans="1:12">
      <c r="B36" s="1"/>
      <c r="C36" t="s">
        <v>260</v>
      </c>
    </row>
  </sheetData>
  <mergeCells count="9">
    <mergeCell ref="J13:J14"/>
    <mergeCell ref="K13:K14"/>
    <mergeCell ref="L13:L14"/>
    <mergeCell ref="B13:B14"/>
    <mergeCell ref="C13:C14"/>
    <mergeCell ref="D13:D14"/>
    <mergeCell ref="E13:G13"/>
    <mergeCell ref="H13:H14"/>
    <mergeCell ref="I13:I14"/>
  </mergeCells>
  <pageMargins left="0.7" right="0.7" top="0.75" bottom="0.75" header="0.3" footer="0.3"/>
  <pageSetup scale="56" fitToHeight="2" orientation="landscape" horizontalDpi="0" verticalDpi="0"/>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Summary!$C$35:$C$44</xm:f>
          </x14:formula1>
          <xm:sqref>J1:J1048576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3"/>
  <sheetViews>
    <sheetView topLeftCell="A20" zoomScaleNormal="100" workbookViewId="0">
      <selection activeCell="H39" sqref="H39"/>
    </sheetView>
  </sheetViews>
  <sheetFormatPr defaultColWidth="10.6640625" defaultRowHeight="15.5"/>
  <cols>
    <col min="1" max="1" width="6" customWidth="1"/>
    <col min="2" max="2" width="11" customWidth="1"/>
    <col min="3" max="3" width="11.1640625" customWidth="1"/>
    <col min="8" max="8" width="29.6640625" customWidth="1"/>
    <col min="9" max="9" width="26.1640625" customWidth="1"/>
    <col min="10" max="10" width="14.6640625" customWidth="1"/>
    <col min="11" max="11" width="31" customWidth="1"/>
    <col min="12" max="12" width="30" customWidth="1"/>
  </cols>
  <sheetData>
    <row r="1" spans="1:12" ht="18.5">
      <c r="A1" s="5" t="str">
        <f>Summary!A3</f>
        <v>Auditing the Extractive Industires - in-person</v>
      </c>
      <c r="B1" s="6"/>
      <c r="C1" s="6"/>
      <c r="D1" s="6"/>
      <c r="E1" s="6"/>
      <c r="F1" s="6"/>
      <c r="G1" s="6"/>
      <c r="H1" s="6"/>
      <c r="I1" s="6"/>
      <c r="J1" s="6"/>
      <c r="K1" s="6"/>
      <c r="L1" s="6"/>
    </row>
    <row r="2" spans="1:12" ht="19" thickBot="1">
      <c r="A2" s="5" t="s">
        <v>72</v>
      </c>
      <c r="B2" s="6"/>
      <c r="C2" s="6"/>
      <c r="D2" s="80">
        <f>Summary!C29</f>
        <v>45035</v>
      </c>
      <c r="E2" s="82" t="str">
        <f>TEXT(D2,"dddd")</f>
        <v>Wednesday</v>
      </c>
      <c r="F2" s="6"/>
      <c r="G2" s="6"/>
      <c r="H2" s="6"/>
      <c r="I2" s="6"/>
      <c r="J2" s="6"/>
      <c r="K2" s="6" t="s">
        <v>37</v>
      </c>
      <c r="L2" s="6"/>
    </row>
    <row r="3" spans="1:12" ht="18.5">
      <c r="A3" s="20" t="s">
        <v>26</v>
      </c>
      <c r="B3" s="21"/>
      <c r="C3" s="21"/>
      <c r="D3" s="21"/>
      <c r="E3" s="22"/>
      <c r="F3" s="40"/>
      <c r="G3" s="6"/>
      <c r="H3" s="6"/>
      <c r="I3" s="6"/>
      <c r="J3" s="6"/>
      <c r="K3" s="6" t="s">
        <v>13</v>
      </c>
      <c r="L3" s="33" t="s">
        <v>41</v>
      </c>
    </row>
    <row r="4" spans="1:12" ht="18.5">
      <c r="A4" s="23" t="s">
        <v>22</v>
      </c>
      <c r="B4" s="23"/>
      <c r="C4" s="23"/>
      <c r="D4" s="23"/>
      <c r="E4" s="24"/>
      <c r="F4" s="40"/>
      <c r="G4" s="6"/>
      <c r="H4" s="6"/>
      <c r="I4" s="6"/>
      <c r="J4" s="6"/>
      <c r="K4" s="56" t="s">
        <v>121</v>
      </c>
      <c r="L4" s="6">
        <f>SUMIF(J:J,K4,C:C)</f>
        <v>42</v>
      </c>
    </row>
    <row r="5" spans="1:12" ht="18.5">
      <c r="A5" s="25" t="s">
        <v>23</v>
      </c>
      <c r="B5" s="23"/>
      <c r="C5" s="23"/>
      <c r="D5" s="23"/>
      <c r="E5" s="24"/>
      <c r="F5" s="40"/>
      <c r="G5" s="6"/>
      <c r="H5" s="6"/>
      <c r="I5" s="6"/>
      <c r="J5" s="6"/>
      <c r="K5" s="56" t="s">
        <v>123</v>
      </c>
      <c r="L5" s="6">
        <f>SUMIF(J:J,K5,C:C)</f>
        <v>0</v>
      </c>
    </row>
    <row r="6" spans="1:12" ht="18.5">
      <c r="A6" s="23" t="s">
        <v>24</v>
      </c>
      <c r="B6" s="23"/>
      <c r="C6" s="23"/>
      <c r="D6" s="23"/>
      <c r="E6" s="24"/>
      <c r="F6" s="40"/>
      <c r="G6" s="6"/>
      <c r="H6" s="6"/>
      <c r="I6" s="6"/>
      <c r="J6" s="6"/>
      <c r="K6" s="56" t="s">
        <v>126</v>
      </c>
      <c r="L6" s="6">
        <f>SUMIF(J:J,K6,C:C)</f>
        <v>42</v>
      </c>
    </row>
    <row r="7" spans="1:12" ht="19" thickBot="1">
      <c r="A7" s="26" t="s">
        <v>27</v>
      </c>
      <c r="B7" s="27"/>
      <c r="C7" s="27"/>
      <c r="D7" s="27"/>
      <c r="E7" s="28"/>
      <c r="F7" s="41"/>
      <c r="H7" s="6"/>
      <c r="I7" s="6"/>
      <c r="J7" s="6"/>
      <c r="K7" s="56" t="s">
        <v>60</v>
      </c>
      <c r="L7" s="6">
        <f>SUMIF(J:J,K7,C:C)</f>
        <v>36</v>
      </c>
    </row>
    <row r="8" spans="1:12" ht="18.5">
      <c r="F8" s="41"/>
      <c r="H8" s="6"/>
      <c r="I8" s="6"/>
      <c r="J8" s="6"/>
      <c r="K8" s="56" t="s">
        <v>67</v>
      </c>
      <c r="L8" s="6">
        <f>SUMIF(J:J,K8,C:C)</f>
        <v>185</v>
      </c>
    </row>
    <row r="9" spans="1:12" ht="18.5">
      <c r="B9" s="86" t="s">
        <v>104</v>
      </c>
      <c r="F9" s="41"/>
      <c r="H9" s="6"/>
      <c r="I9" s="6"/>
      <c r="J9" s="6"/>
      <c r="K9" s="79"/>
      <c r="L9" s="79"/>
    </row>
    <row r="10" spans="1:12" ht="18.5">
      <c r="B10" s="77"/>
      <c r="C10" s="77"/>
      <c r="D10" s="77"/>
      <c r="E10" s="77"/>
      <c r="F10" s="41"/>
      <c r="G10" s="77"/>
      <c r="H10" s="79"/>
      <c r="I10" s="6"/>
      <c r="J10" s="6"/>
      <c r="K10" s="79"/>
      <c r="L10" s="79"/>
    </row>
    <row r="11" spans="1:12" ht="18.5">
      <c r="F11" s="41"/>
      <c r="H11" s="6"/>
      <c r="I11" s="6"/>
      <c r="J11" s="6"/>
      <c r="K11" s="79"/>
      <c r="L11" s="79"/>
    </row>
    <row r="12" spans="1:12" ht="18.5">
      <c r="A12" s="6"/>
      <c r="B12" s="6"/>
      <c r="C12" s="6"/>
      <c r="D12" s="6"/>
      <c r="H12" s="6"/>
      <c r="I12" s="6"/>
      <c r="J12" s="6"/>
      <c r="K12" s="6"/>
      <c r="L12" s="6"/>
    </row>
    <row r="13" spans="1:12" ht="18.5">
      <c r="A13" s="6"/>
      <c r="B13" s="114" t="s">
        <v>9</v>
      </c>
      <c r="C13" s="113" t="s">
        <v>25</v>
      </c>
      <c r="D13" s="114" t="s">
        <v>10</v>
      </c>
      <c r="E13" s="114" t="s">
        <v>11</v>
      </c>
      <c r="F13" s="114"/>
      <c r="G13" s="114"/>
      <c r="H13" s="114" t="s">
        <v>20</v>
      </c>
      <c r="I13" s="114" t="s">
        <v>16</v>
      </c>
      <c r="J13" s="113" t="s">
        <v>13</v>
      </c>
      <c r="K13" s="114" t="s">
        <v>14</v>
      </c>
      <c r="L13" s="114" t="s">
        <v>15</v>
      </c>
    </row>
    <row r="14" spans="1:12" ht="19" thickBot="1">
      <c r="A14" s="6"/>
      <c r="B14" s="114"/>
      <c r="C14" s="113"/>
      <c r="D14" s="114"/>
      <c r="E14" s="70" t="s">
        <v>7</v>
      </c>
      <c r="F14" s="70" t="s">
        <v>45</v>
      </c>
      <c r="G14" s="70" t="s">
        <v>8</v>
      </c>
      <c r="H14" s="114"/>
      <c r="I14" s="114"/>
      <c r="J14" s="113"/>
      <c r="K14" s="114"/>
      <c r="L14" s="114"/>
    </row>
    <row r="15" spans="1:12" ht="18.5">
      <c r="A15" s="6"/>
      <c r="B15" s="7">
        <f>Summary!D29</f>
        <v>0.375</v>
      </c>
      <c r="C15" s="8">
        <v>1</v>
      </c>
      <c r="D15" s="76">
        <f>B15+TIME(0,C15,0)</f>
        <v>0.37569444444444444</v>
      </c>
      <c r="E15" s="31">
        <f>'Day 2'!G33+1</f>
        <v>124</v>
      </c>
      <c r="F15" s="8">
        <v>1</v>
      </c>
      <c r="G15" s="38">
        <f>E15+F15-1</f>
        <v>124</v>
      </c>
      <c r="H15" s="42" t="s">
        <v>183</v>
      </c>
      <c r="I15" s="11" t="s">
        <v>18</v>
      </c>
      <c r="J15" s="12" t="s">
        <v>60</v>
      </c>
      <c r="K15" s="10"/>
      <c r="L15" s="10"/>
    </row>
    <row r="16" spans="1:12" ht="18.5">
      <c r="A16" s="6"/>
      <c r="B16" s="71">
        <f>D15</f>
        <v>0.37569444444444444</v>
      </c>
      <c r="C16" s="72">
        <v>1</v>
      </c>
      <c r="D16" s="15">
        <f>B16+TIME(0,C16,0)</f>
        <v>0.37638888888888888</v>
      </c>
      <c r="E16" s="16">
        <f>G15+1</f>
        <v>125</v>
      </c>
      <c r="F16" s="72">
        <v>1</v>
      </c>
      <c r="G16" s="39">
        <f t="shared" ref="G16:G40" si="0">E16+F16-1</f>
        <v>125</v>
      </c>
      <c r="H16" s="75" t="s">
        <v>56</v>
      </c>
      <c r="I16" s="73" t="s">
        <v>18</v>
      </c>
      <c r="J16" s="74" t="s">
        <v>60</v>
      </c>
      <c r="K16" s="45"/>
      <c r="L16" s="45"/>
    </row>
    <row r="17" spans="1:12" ht="18.5">
      <c r="A17" s="6"/>
      <c r="B17" s="71">
        <f t="shared" ref="B17:B41" si="1">D16</f>
        <v>0.37638888888888888</v>
      </c>
      <c r="C17" s="72">
        <v>20</v>
      </c>
      <c r="D17" s="15">
        <f t="shared" ref="D17:D40" si="2">B17+TIME(0,C17,0)</f>
        <v>0.39027777777777778</v>
      </c>
      <c r="E17" s="16">
        <f t="shared" ref="E17:E36" si="3">G16+1</f>
        <v>126</v>
      </c>
      <c r="F17" s="72">
        <v>1</v>
      </c>
      <c r="G17" s="39">
        <f t="shared" si="0"/>
        <v>126</v>
      </c>
      <c r="H17" s="75" t="s">
        <v>70</v>
      </c>
      <c r="I17" s="73" t="s">
        <v>30</v>
      </c>
      <c r="J17" s="74" t="s">
        <v>67</v>
      </c>
      <c r="K17" s="45"/>
      <c r="L17" s="45"/>
    </row>
    <row r="18" spans="1:12" ht="18.5">
      <c r="A18" s="6"/>
      <c r="B18" s="71">
        <f t="shared" si="1"/>
        <v>0.39027777777777778</v>
      </c>
      <c r="C18" s="14">
        <v>12</v>
      </c>
      <c r="D18" s="15">
        <f t="shared" si="2"/>
        <v>0.39861111111111114</v>
      </c>
      <c r="E18" s="16">
        <f t="shared" si="3"/>
        <v>127</v>
      </c>
      <c r="F18" s="14">
        <v>3</v>
      </c>
      <c r="G18" s="39">
        <f t="shared" si="0"/>
        <v>129</v>
      </c>
      <c r="H18" s="30" t="s">
        <v>176</v>
      </c>
      <c r="I18" s="18" t="s">
        <v>18</v>
      </c>
      <c r="J18" s="19" t="s">
        <v>121</v>
      </c>
      <c r="K18" s="17"/>
      <c r="L18" s="45"/>
    </row>
    <row r="19" spans="1:12" ht="18.5">
      <c r="A19" s="6"/>
      <c r="B19" s="71">
        <f t="shared" si="1"/>
        <v>0.39861111111111114</v>
      </c>
      <c r="C19" s="14">
        <v>7</v>
      </c>
      <c r="D19" s="15">
        <f t="shared" si="2"/>
        <v>0.40347222222222223</v>
      </c>
      <c r="E19" s="16">
        <f t="shared" si="3"/>
        <v>130</v>
      </c>
      <c r="F19" s="14">
        <v>1</v>
      </c>
      <c r="G19" s="39">
        <f t="shared" si="0"/>
        <v>130</v>
      </c>
      <c r="H19" s="17" t="s">
        <v>177</v>
      </c>
      <c r="I19" s="65" t="s">
        <v>99</v>
      </c>
      <c r="J19" s="19" t="s">
        <v>126</v>
      </c>
      <c r="K19" s="17"/>
      <c r="L19" s="45"/>
    </row>
    <row r="20" spans="1:12" ht="18.5">
      <c r="A20" s="6"/>
      <c r="B20" s="71">
        <f t="shared" si="1"/>
        <v>0.40347222222222223</v>
      </c>
      <c r="C20" s="14">
        <v>5</v>
      </c>
      <c r="D20" s="15">
        <f t="shared" si="2"/>
        <v>0.40694444444444444</v>
      </c>
      <c r="E20" s="16">
        <f t="shared" si="3"/>
        <v>131</v>
      </c>
      <c r="F20" s="14">
        <v>1</v>
      </c>
      <c r="G20" s="39">
        <f t="shared" si="0"/>
        <v>131</v>
      </c>
      <c r="H20" s="17" t="s">
        <v>100</v>
      </c>
      <c r="I20" s="18" t="s">
        <v>18</v>
      </c>
      <c r="J20" s="19" t="s">
        <v>126</v>
      </c>
      <c r="K20" s="17"/>
      <c r="L20" s="45"/>
    </row>
    <row r="21" spans="1:12" ht="18.5">
      <c r="A21" s="6"/>
      <c r="B21" s="71">
        <f t="shared" si="1"/>
        <v>0.40694444444444444</v>
      </c>
      <c r="C21" s="14">
        <v>5</v>
      </c>
      <c r="D21" s="15">
        <f t="shared" si="2"/>
        <v>0.41041666666666665</v>
      </c>
      <c r="E21" s="16">
        <f t="shared" si="3"/>
        <v>132</v>
      </c>
      <c r="F21" s="14">
        <v>1</v>
      </c>
      <c r="G21" s="39">
        <f t="shared" si="0"/>
        <v>132</v>
      </c>
      <c r="H21" s="17" t="s">
        <v>178</v>
      </c>
      <c r="I21" s="18" t="s">
        <v>18</v>
      </c>
      <c r="J21" s="19" t="s">
        <v>126</v>
      </c>
      <c r="K21" s="17"/>
      <c r="L21" s="45"/>
    </row>
    <row r="22" spans="1:12" ht="18.5">
      <c r="A22" s="6"/>
      <c r="B22" s="71">
        <f t="shared" si="1"/>
        <v>0.41041666666666665</v>
      </c>
      <c r="C22" s="14">
        <v>5</v>
      </c>
      <c r="D22" s="15">
        <f t="shared" si="2"/>
        <v>0.41388888888888886</v>
      </c>
      <c r="E22" s="16">
        <f t="shared" si="3"/>
        <v>133</v>
      </c>
      <c r="F22" s="14">
        <v>1</v>
      </c>
      <c r="G22" s="39">
        <f t="shared" si="0"/>
        <v>133</v>
      </c>
      <c r="H22" s="17" t="s">
        <v>179</v>
      </c>
      <c r="I22" s="18" t="s">
        <v>18</v>
      </c>
      <c r="J22" s="19" t="s">
        <v>121</v>
      </c>
      <c r="K22" s="17" t="s">
        <v>204</v>
      </c>
      <c r="L22" s="45"/>
    </row>
    <row r="23" spans="1:12" ht="18.5">
      <c r="A23" s="6"/>
      <c r="B23" s="71">
        <f t="shared" si="1"/>
        <v>0.41388888888888886</v>
      </c>
      <c r="C23" s="14">
        <v>5</v>
      </c>
      <c r="D23" s="15">
        <f t="shared" si="2"/>
        <v>0.41736111111111107</v>
      </c>
      <c r="E23" s="16">
        <f t="shared" si="3"/>
        <v>134</v>
      </c>
      <c r="F23" s="14">
        <v>1</v>
      </c>
      <c r="G23" s="39">
        <f t="shared" si="0"/>
        <v>134</v>
      </c>
      <c r="H23" s="45" t="s">
        <v>180</v>
      </c>
      <c r="I23" s="18" t="s">
        <v>18</v>
      </c>
      <c r="J23" s="19" t="s">
        <v>121</v>
      </c>
      <c r="K23" s="17"/>
      <c r="L23" s="45"/>
    </row>
    <row r="24" spans="1:12" ht="18.5">
      <c r="A24" s="6"/>
      <c r="B24" s="71">
        <f t="shared" si="1"/>
        <v>0.41736111111111107</v>
      </c>
      <c r="C24" s="14">
        <v>35</v>
      </c>
      <c r="D24" s="15">
        <f t="shared" si="2"/>
        <v>0.44166666666666665</v>
      </c>
      <c r="E24" s="16">
        <f t="shared" si="3"/>
        <v>135</v>
      </c>
      <c r="F24" s="72">
        <v>1</v>
      </c>
      <c r="G24" s="39">
        <f t="shared" si="0"/>
        <v>135</v>
      </c>
      <c r="H24" s="45" t="s">
        <v>210</v>
      </c>
      <c r="I24" s="88" t="s">
        <v>101</v>
      </c>
      <c r="J24" s="74" t="s">
        <v>61</v>
      </c>
      <c r="K24" s="45" t="s">
        <v>242</v>
      </c>
      <c r="L24" s="45"/>
    </row>
    <row r="25" spans="1:12" ht="18.5">
      <c r="A25" s="6"/>
      <c r="B25" s="71">
        <f t="shared" si="1"/>
        <v>0.44166666666666665</v>
      </c>
      <c r="C25" s="14">
        <v>5</v>
      </c>
      <c r="D25" s="15">
        <f t="shared" si="2"/>
        <v>0.44513888888888886</v>
      </c>
      <c r="E25" s="16">
        <f t="shared" si="3"/>
        <v>136</v>
      </c>
      <c r="F25" s="72">
        <v>1</v>
      </c>
      <c r="G25" s="39">
        <f t="shared" si="0"/>
        <v>136</v>
      </c>
      <c r="H25" s="45" t="s">
        <v>71</v>
      </c>
      <c r="I25" s="73" t="s">
        <v>18</v>
      </c>
      <c r="J25" s="74" t="s">
        <v>60</v>
      </c>
      <c r="K25" s="45" t="s">
        <v>242</v>
      </c>
      <c r="L25" s="45"/>
    </row>
    <row r="26" spans="1:12" ht="18.5">
      <c r="A26" s="6"/>
      <c r="B26" s="71">
        <f t="shared" si="1"/>
        <v>0.44513888888888886</v>
      </c>
      <c r="C26" s="84">
        <v>15</v>
      </c>
      <c r="D26" s="15">
        <f t="shared" ref="D26" si="4">B26+TIME(0,C26,0)</f>
        <v>0.45555555555555555</v>
      </c>
      <c r="E26" s="16">
        <f t="shared" ref="E26:E27" si="5">G25+1</f>
        <v>137</v>
      </c>
      <c r="F26" s="84">
        <v>1</v>
      </c>
      <c r="G26" s="39">
        <f t="shared" ref="G26" si="6">E26+F26-1</f>
        <v>137</v>
      </c>
      <c r="H26" s="37" t="s">
        <v>55</v>
      </c>
      <c r="I26" s="18" t="s">
        <v>28</v>
      </c>
      <c r="J26" s="19" t="s">
        <v>61</v>
      </c>
      <c r="K26" s="45"/>
      <c r="L26" s="45"/>
    </row>
    <row r="27" spans="1:12" ht="18.5">
      <c r="A27" s="6"/>
      <c r="B27" s="71">
        <f t="shared" si="1"/>
        <v>0.45555555555555555</v>
      </c>
      <c r="C27" s="72">
        <v>1</v>
      </c>
      <c r="D27" s="15">
        <f t="shared" si="2"/>
        <v>0.45624999999999999</v>
      </c>
      <c r="E27" s="16">
        <f t="shared" si="5"/>
        <v>138</v>
      </c>
      <c r="F27" s="72">
        <v>2</v>
      </c>
      <c r="G27" s="39">
        <f t="shared" si="0"/>
        <v>139</v>
      </c>
      <c r="H27" s="64" t="s">
        <v>184</v>
      </c>
      <c r="I27" s="73" t="s">
        <v>18</v>
      </c>
      <c r="J27" s="74" t="s">
        <v>126</v>
      </c>
      <c r="K27" s="45"/>
      <c r="L27" s="45"/>
    </row>
    <row r="28" spans="1:12" ht="18.5">
      <c r="A28" s="6"/>
      <c r="B28" s="71">
        <f t="shared" si="1"/>
        <v>0.45624999999999999</v>
      </c>
      <c r="C28" s="72">
        <v>7</v>
      </c>
      <c r="D28" s="15">
        <f t="shared" si="2"/>
        <v>0.46111111111111108</v>
      </c>
      <c r="E28" s="16">
        <f t="shared" si="3"/>
        <v>140</v>
      </c>
      <c r="F28" s="72">
        <v>1</v>
      </c>
      <c r="G28" s="39">
        <f t="shared" si="0"/>
        <v>140</v>
      </c>
      <c r="H28" s="45" t="s">
        <v>185</v>
      </c>
      <c r="I28" s="73" t="s">
        <v>186</v>
      </c>
      <c r="J28" s="74" t="s">
        <v>126</v>
      </c>
      <c r="K28" s="45"/>
      <c r="L28" s="45"/>
    </row>
    <row r="29" spans="1:12" ht="18.5">
      <c r="A29" s="6"/>
      <c r="B29" s="71">
        <f t="shared" si="1"/>
        <v>0.46111111111111108</v>
      </c>
      <c r="C29" s="72">
        <v>7</v>
      </c>
      <c r="D29" s="15">
        <f t="shared" si="2"/>
        <v>0.46597222222222218</v>
      </c>
      <c r="E29" s="16">
        <f t="shared" si="3"/>
        <v>141</v>
      </c>
      <c r="F29" s="72">
        <v>1</v>
      </c>
      <c r="G29" s="39">
        <f t="shared" si="0"/>
        <v>141</v>
      </c>
      <c r="H29" s="45" t="s">
        <v>189</v>
      </c>
      <c r="I29" s="73" t="s">
        <v>99</v>
      </c>
      <c r="J29" s="74" t="s">
        <v>126</v>
      </c>
      <c r="K29" s="45"/>
      <c r="L29" s="45"/>
    </row>
    <row r="30" spans="1:12" ht="18.5">
      <c r="A30" s="6"/>
      <c r="B30" s="71">
        <f t="shared" si="1"/>
        <v>0.46597222222222218</v>
      </c>
      <c r="C30" s="72">
        <v>5</v>
      </c>
      <c r="D30" s="15">
        <f t="shared" si="2"/>
        <v>0.46944444444444439</v>
      </c>
      <c r="E30" s="16">
        <f t="shared" si="3"/>
        <v>142</v>
      </c>
      <c r="F30" s="72">
        <v>1</v>
      </c>
      <c r="G30" s="39">
        <f t="shared" si="0"/>
        <v>142</v>
      </c>
      <c r="H30" s="45" t="s">
        <v>190</v>
      </c>
      <c r="I30" s="73" t="s">
        <v>99</v>
      </c>
      <c r="J30" s="74" t="s">
        <v>126</v>
      </c>
      <c r="K30" s="45"/>
      <c r="L30" s="45"/>
    </row>
    <row r="31" spans="1:12" ht="18.5">
      <c r="A31" s="6"/>
      <c r="B31" s="71">
        <f t="shared" si="1"/>
        <v>0.46944444444444439</v>
      </c>
      <c r="C31" s="72">
        <v>5</v>
      </c>
      <c r="D31" s="15">
        <f t="shared" si="2"/>
        <v>0.4729166666666666</v>
      </c>
      <c r="E31" s="16">
        <f t="shared" si="3"/>
        <v>143</v>
      </c>
      <c r="F31" s="72">
        <v>1</v>
      </c>
      <c r="G31" s="39">
        <f t="shared" si="0"/>
        <v>143</v>
      </c>
      <c r="H31" s="45" t="s">
        <v>71</v>
      </c>
      <c r="I31" s="73" t="s">
        <v>18</v>
      </c>
      <c r="J31" s="74" t="s">
        <v>126</v>
      </c>
      <c r="K31" s="45"/>
      <c r="L31" s="45"/>
    </row>
    <row r="32" spans="1:12" ht="18.5">
      <c r="A32" s="6"/>
      <c r="B32" s="71">
        <f t="shared" si="1"/>
        <v>0.4729166666666666</v>
      </c>
      <c r="C32" s="72">
        <v>5</v>
      </c>
      <c r="D32" s="15">
        <f t="shared" si="2"/>
        <v>0.47638888888888881</v>
      </c>
      <c r="E32" s="16">
        <f t="shared" si="3"/>
        <v>144</v>
      </c>
      <c r="F32" s="72">
        <v>1</v>
      </c>
      <c r="G32" s="39">
        <f t="shared" si="0"/>
        <v>144</v>
      </c>
      <c r="H32" s="45" t="s">
        <v>191</v>
      </c>
      <c r="I32" s="73" t="s">
        <v>99</v>
      </c>
      <c r="J32" s="74" t="s">
        <v>60</v>
      </c>
      <c r="K32" s="45"/>
      <c r="L32" s="45"/>
    </row>
    <row r="33" spans="1:12" ht="18.5">
      <c r="A33" s="6"/>
      <c r="B33" s="71">
        <f t="shared" si="1"/>
        <v>0.47638888888888881</v>
      </c>
      <c r="C33" s="72">
        <v>5</v>
      </c>
      <c r="D33" s="15">
        <f t="shared" si="2"/>
        <v>0.47986111111111102</v>
      </c>
      <c r="E33" s="16">
        <f t="shared" si="3"/>
        <v>145</v>
      </c>
      <c r="F33" s="72">
        <v>2</v>
      </c>
      <c r="G33" s="39">
        <f t="shared" si="0"/>
        <v>146</v>
      </c>
      <c r="H33" s="45" t="s">
        <v>71</v>
      </c>
      <c r="I33" s="73" t="s">
        <v>18</v>
      </c>
      <c r="J33" s="74" t="s">
        <v>60</v>
      </c>
      <c r="K33" s="45"/>
      <c r="L33" s="45"/>
    </row>
    <row r="34" spans="1:12" ht="18.5">
      <c r="A34" s="6"/>
      <c r="B34" s="71">
        <f t="shared" si="1"/>
        <v>0.47986111111111102</v>
      </c>
      <c r="C34" s="72">
        <v>8</v>
      </c>
      <c r="D34" s="15">
        <f t="shared" si="2"/>
        <v>0.48541666666666655</v>
      </c>
      <c r="E34" s="16">
        <f t="shared" si="3"/>
        <v>147</v>
      </c>
      <c r="F34" s="72">
        <v>2</v>
      </c>
      <c r="G34" s="39">
        <f t="shared" si="0"/>
        <v>148</v>
      </c>
      <c r="H34" s="45" t="s">
        <v>192</v>
      </c>
      <c r="I34" s="73" t="s">
        <v>95</v>
      </c>
      <c r="J34" s="74" t="s">
        <v>60</v>
      </c>
      <c r="K34" s="45"/>
      <c r="L34" s="45"/>
    </row>
    <row r="35" spans="1:12" ht="18.5">
      <c r="A35" s="6"/>
      <c r="B35" s="71">
        <f t="shared" si="1"/>
        <v>0.48541666666666655</v>
      </c>
      <c r="C35" s="72">
        <v>10</v>
      </c>
      <c r="D35" s="15">
        <f t="shared" si="2"/>
        <v>0.49236111111111097</v>
      </c>
      <c r="E35" s="16">
        <f t="shared" si="3"/>
        <v>149</v>
      </c>
      <c r="F35" s="72">
        <v>1</v>
      </c>
      <c r="G35" s="39">
        <f t="shared" si="0"/>
        <v>149</v>
      </c>
      <c r="H35" s="45" t="s">
        <v>205</v>
      </c>
      <c r="I35" s="73" t="s">
        <v>206</v>
      </c>
      <c r="J35" s="74" t="s">
        <v>60</v>
      </c>
      <c r="K35" s="45" t="s">
        <v>207</v>
      </c>
      <c r="L35" s="45"/>
    </row>
    <row r="36" spans="1:12" ht="18.5">
      <c r="A36" s="6"/>
      <c r="B36" s="71">
        <f t="shared" si="1"/>
        <v>0.49236111111111097</v>
      </c>
      <c r="C36" s="84">
        <v>60</v>
      </c>
      <c r="D36" s="15">
        <f t="shared" si="2"/>
        <v>0.53402777777777766</v>
      </c>
      <c r="E36" s="16">
        <f t="shared" si="3"/>
        <v>150</v>
      </c>
      <c r="F36" s="84">
        <v>1</v>
      </c>
      <c r="G36" s="39">
        <f t="shared" si="0"/>
        <v>150</v>
      </c>
      <c r="H36" s="37" t="s">
        <v>250</v>
      </c>
      <c r="I36" s="18" t="s">
        <v>28</v>
      </c>
      <c r="J36" s="19" t="s">
        <v>61</v>
      </c>
      <c r="K36" s="45"/>
      <c r="L36" s="45"/>
    </row>
    <row r="37" spans="1:12" ht="18.5">
      <c r="A37" s="6"/>
      <c r="B37" s="71">
        <f t="shared" si="1"/>
        <v>0.53402777777777766</v>
      </c>
      <c r="C37" s="72">
        <v>20</v>
      </c>
      <c r="D37" s="15">
        <f t="shared" si="2"/>
        <v>0.5479166666666665</v>
      </c>
      <c r="E37" s="16">
        <f t="shared" ref="E37:E41" si="7">G36+1</f>
        <v>151</v>
      </c>
      <c r="F37" s="72">
        <v>1</v>
      </c>
      <c r="G37" s="39">
        <f t="shared" si="0"/>
        <v>151</v>
      </c>
      <c r="H37" s="45" t="s">
        <v>187</v>
      </c>
      <c r="I37" s="73" t="s">
        <v>18</v>
      </c>
      <c r="J37" s="74" t="s">
        <v>121</v>
      </c>
      <c r="K37" s="45" t="s">
        <v>208</v>
      </c>
      <c r="L37" s="45"/>
    </row>
    <row r="38" spans="1:12" ht="18.5">
      <c r="A38" s="6"/>
      <c r="B38" s="71">
        <f t="shared" si="1"/>
        <v>0.5479166666666665</v>
      </c>
      <c r="C38" s="72">
        <v>35</v>
      </c>
      <c r="D38" s="15">
        <f t="shared" si="2"/>
        <v>0.57222222222222208</v>
      </c>
      <c r="E38" s="16">
        <f t="shared" si="7"/>
        <v>152</v>
      </c>
      <c r="F38" s="72">
        <v>5</v>
      </c>
      <c r="G38" s="39">
        <f t="shared" si="0"/>
        <v>156</v>
      </c>
      <c r="H38" s="45" t="s">
        <v>188</v>
      </c>
      <c r="I38" s="88" t="s">
        <v>193</v>
      </c>
      <c r="J38" s="91" t="s">
        <v>67</v>
      </c>
      <c r="K38" s="45" t="s">
        <v>241</v>
      </c>
      <c r="L38" s="45"/>
    </row>
    <row r="39" spans="1:12" ht="18.5">
      <c r="A39" s="6"/>
      <c r="B39" s="71">
        <f t="shared" si="1"/>
        <v>0.57222222222222208</v>
      </c>
      <c r="C39" s="72">
        <v>120</v>
      </c>
      <c r="D39" s="15">
        <f t="shared" si="2"/>
        <v>0.65555555555555545</v>
      </c>
      <c r="E39" s="16">
        <f t="shared" si="7"/>
        <v>157</v>
      </c>
      <c r="F39" s="72">
        <v>1</v>
      </c>
      <c r="G39" s="39">
        <f t="shared" si="0"/>
        <v>157</v>
      </c>
      <c r="H39" s="45" t="s">
        <v>196</v>
      </c>
      <c r="I39" s="88" t="s">
        <v>101</v>
      </c>
      <c r="J39" s="91" t="s">
        <v>67</v>
      </c>
      <c r="K39" s="45" t="s">
        <v>241</v>
      </c>
      <c r="L39" s="45" t="s">
        <v>251</v>
      </c>
    </row>
    <row r="40" spans="1:12" ht="18.5">
      <c r="A40" s="6"/>
      <c r="B40" s="71">
        <f t="shared" si="1"/>
        <v>0.65555555555555545</v>
      </c>
      <c r="C40" s="72">
        <v>10</v>
      </c>
      <c r="D40" s="15">
        <f t="shared" si="2"/>
        <v>0.66249999999999987</v>
      </c>
      <c r="E40" s="16">
        <f t="shared" si="7"/>
        <v>158</v>
      </c>
      <c r="F40" s="72">
        <v>1</v>
      </c>
      <c r="G40" s="39">
        <f t="shared" si="0"/>
        <v>158</v>
      </c>
      <c r="H40" s="45" t="s">
        <v>195</v>
      </c>
      <c r="I40" s="73" t="s">
        <v>18</v>
      </c>
      <c r="J40" s="91" t="s">
        <v>67</v>
      </c>
      <c r="K40" s="45" t="s">
        <v>241</v>
      </c>
      <c r="L40" s="45"/>
    </row>
    <row r="41" spans="1:12" ht="18.5">
      <c r="B41" s="71">
        <f t="shared" si="1"/>
        <v>0.66249999999999987</v>
      </c>
      <c r="C41" s="14">
        <v>1</v>
      </c>
      <c r="D41" s="15">
        <f>B41+TIME(0,C41,0)</f>
        <v>0.66319444444444431</v>
      </c>
      <c r="E41" s="16">
        <f t="shared" si="7"/>
        <v>159</v>
      </c>
      <c r="F41" s="14">
        <v>1</v>
      </c>
      <c r="G41" s="39">
        <f t="shared" ref="G41" si="8">E41+F41-1</f>
        <v>159</v>
      </c>
      <c r="H41" s="17" t="s">
        <v>40</v>
      </c>
      <c r="I41" s="18" t="s">
        <v>18</v>
      </c>
      <c r="J41" s="19" t="s">
        <v>60</v>
      </c>
      <c r="K41" s="17"/>
      <c r="L41" s="17"/>
    </row>
    <row r="42" spans="1:12" s="77" customFormat="1" ht="18.5">
      <c r="B42" s="78"/>
      <c r="C42" s="40"/>
      <c r="D42" s="78"/>
      <c r="E42" s="40"/>
      <c r="F42" s="40"/>
      <c r="G42" s="40"/>
      <c r="H42" s="40"/>
      <c r="I42" s="40"/>
      <c r="J42" s="40"/>
      <c r="K42" s="40"/>
      <c r="L42" s="40"/>
    </row>
    <row r="43" spans="1:12" s="77" customFormat="1" ht="18.5">
      <c r="B43" s="78"/>
      <c r="C43" s="40"/>
      <c r="D43" s="78"/>
      <c r="E43" s="40"/>
      <c r="F43" s="40"/>
      <c r="G43" s="40"/>
      <c r="H43" s="40"/>
      <c r="I43" s="40"/>
      <c r="J43" s="40"/>
      <c r="K43" s="40"/>
      <c r="L43" s="40"/>
    </row>
  </sheetData>
  <mergeCells count="9">
    <mergeCell ref="J13:J14"/>
    <mergeCell ref="K13:K14"/>
    <mergeCell ref="L13:L14"/>
    <mergeCell ref="B13:B14"/>
    <mergeCell ref="C13:C14"/>
    <mergeCell ref="D13:D14"/>
    <mergeCell ref="E13:G13"/>
    <mergeCell ref="H13:H14"/>
    <mergeCell ref="I13:I14"/>
  </mergeCells>
  <pageMargins left="0.7" right="0.7" top="0.75" bottom="0.75" header="0.3" footer="0.3"/>
  <pageSetup scale="56" fitToHeight="2" orientation="landscape" horizontalDpi="0" verticalDpi="0"/>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Summary!$C$35:$C$44</xm:f>
          </x14:formula1>
          <xm:sqref>J1:J37 J41:J1048576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9"/>
  <sheetViews>
    <sheetView tabSelected="1" topLeftCell="A6" zoomScaleNormal="100" workbookViewId="0">
      <selection activeCell="C24" sqref="C24"/>
    </sheetView>
  </sheetViews>
  <sheetFormatPr defaultColWidth="10.6640625" defaultRowHeight="15.5"/>
  <cols>
    <col min="1" max="1" width="6" customWidth="1"/>
    <col min="2" max="2" width="11" customWidth="1"/>
    <col min="3" max="3" width="11.1640625" customWidth="1"/>
    <col min="8" max="8" width="29.6640625" customWidth="1"/>
    <col min="9" max="9" width="26.1640625" customWidth="1"/>
    <col min="10" max="10" width="14.6640625" customWidth="1"/>
    <col min="11" max="11" width="31" customWidth="1"/>
    <col min="12" max="12" width="30" customWidth="1"/>
  </cols>
  <sheetData>
    <row r="1" spans="1:12" ht="18.5">
      <c r="A1" s="5" t="str">
        <f>Summary!A3</f>
        <v>Auditing the Extractive Industires - in-person</v>
      </c>
      <c r="B1" s="6"/>
      <c r="C1" s="6"/>
      <c r="D1" s="6"/>
      <c r="E1" s="6"/>
      <c r="F1" s="6"/>
      <c r="G1" s="6"/>
      <c r="H1" s="6"/>
      <c r="I1" s="6"/>
      <c r="J1" s="6"/>
      <c r="K1" s="6"/>
      <c r="L1" s="6"/>
    </row>
    <row r="2" spans="1:12" ht="19" thickBot="1">
      <c r="A2" s="5" t="s">
        <v>72</v>
      </c>
      <c r="B2" s="6"/>
      <c r="C2" s="6"/>
      <c r="D2" s="80">
        <f>Summary!C30</f>
        <v>45036</v>
      </c>
      <c r="E2" s="82" t="str">
        <f>TEXT(D2,"dddd")</f>
        <v>Thursday</v>
      </c>
      <c r="F2" s="6"/>
      <c r="G2" s="6"/>
      <c r="H2" s="6"/>
      <c r="I2" s="6"/>
      <c r="J2" s="6"/>
      <c r="K2" s="6" t="s">
        <v>37</v>
      </c>
      <c r="L2" s="6"/>
    </row>
    <row r="3" spans="1:12" ht="18.5">
      <c r="A3" s="20" t="s">
        <v>26</v>
      </c>
      <c r="B3" s="21"/>
      <c r="C3" s="21"/>
      <c r="D3" s="21"/>
      <c r="E3" s="22"/>
      <c r="F3" s="40"/>
      <c r="G3" s="6"/>
      <c r="H3" s="6"/>
      <c r="I3" s="6"/>
      <c r="J3" s="6"/>
      <c r="K3" s="6" t="s">
        <v>13</v>
      </c>
      <c r="L3" s="33" t="s">
        <v>41</v>
      </c>
    </row>
    <row r="4" spans="1:12" ht="18.5">
      <c r="A4" s="23" t="s">
        <v>22</v>
      </c>
      <c r="B4" s="23"/>
      <c r="C4" s="23"/>
      <c r="D4" s="23"/>
      <c r="E4" s="24"/>
      <c r="F4" s="40"/>
      <c r="G4" s="6"/>
      <c r="H4" s="6"/>
      <c r="I4" s="6"/>
      <c r="J4" s="6"/>
      <c r="K4" s="56" t="s">
        <v>121</v>
      </c>
      <c r="L4" s="6">
        <f>SUMIF(J:J,K4,C:C)</f>
        <v>0</v>
      </c>
    </row>
    <row r="5" spans="1:12" ht="18.5">
      <c r="A5" s="25" t="s">
        <v>23</v>
      </c>
      <c r="B5" s="23"/>
      <c r="C5" s="23"/>
      <c r="D5" s="23"/>
      <c r="E5" s="24"/>
      <c r="F5" s="40"/>
      <c r="G5" s="6"/>
      <c r="H5" s="6"/>
      <c r="I5" s="6"/>
      <c r="J5" s="6"/>
      <c r="K5" s="56" t="s">
        <v>123</v>
      </c>
      <c r="L5" s="6">
        <f>SUMIF(J:J,K5,C:C)</f>
        <v>0</v>
      </c>
    </row>
    <row r="6" spans="1:12" ht="18.5">
      <c r="A6" s="23" t="s">
        <v>24</v>
      </c>
      <c r="B6" s="23"/>
      <c r="C6" s="23"/>
      <c r="D6" s="23"/>
      <c r="E6" s="24"/>
      <c r="F6" s="40"/>
      <c r="G6" s="6"/>
      <c r="H6" s="6"/>
      <c r="I6" s="6"/>
      <c r="J6" s="6"/>
      <c r="K6" s="56" t="s">
        <v>126</v>
      </c>
      <c r="L6" s="6">
        <f>SUMIF(J:J,K6,C:C)</f>
        <v>0</v>
      </c>
    </row>
    <row r="7" spans="1:12" ht="19" thickBot="1">
      <c r="A7" s="26" t="s">
        <v>27</v>
      </c>
      <c r="B7" s="27"/>
      <c r="C7" s="27"/>
      <c r="D7" s="27"/>
      <c r="E7" s="28"/>
      <c r="F7" s="41"/>
      <c r="H7" s="6"/>
      <c r="I7" s="6"/>
      <c r="J7" s="6"/>
      <c r="K7" s="56" t="s">
        <v>60</v>
      </c>
      <c r="L7" s="6">
        <f>SUMIF(J:J,K7,C:C)</f>
        <v>7</v>
      </c>
    </row>
    <row r="8" spans="1:12" ht="18.5">
      <c r="F8" s="41"/>
      <c r="H8" s="6"/>
      <c r="I8" s="6"/>
      <c r="J8" s="6"/>
      <c r="K8" s="56" t="s">
        <v>67</v>
      </c>
      <c r="L8" s="6">
        <f>SUMIF(J:J,K8,C:C)</f>
        <v>195</v>
      </c>
    </row>
    <row r="9" spans="1:12" ht="18.5">
      <c r="B9" s="86" t="s">
        <v>104</v>
      </c>
      <c r="F9" s="41"/>
      <c r="H9" s="6"/>
      <c r="I9" s="6"/>
      <c r="J9" s="6"/>
      <c r="K9" s="79"/>
      <c r="L9" s="79"/>
    </row>
    <row r="10" spans="1:12" ht="18.5">
      <c r="B10" s="77"/>
      <c r="C10" s="77"/>
      <c r="D10" s="77"/>
      <c r="E10" s="77"/>
      <c r="F10" s="41"/>
      <c r="G10" s="77"/>
      <c r="H10" s="79"/>
      <c r="I10" s="6"/>
      <c r="J10" s="6"/>
      <c r="K10" s="79"/>
      <c r="L10" s="79"/>
    </row>
    <row r="11" spans="1:12" ht="18.5">
      <c r="F11" s="41"/>
      <c r="H11" s="6"/>
      <c r="I11" s="6"/>
      <c r="J11" s="6"/>
      <c r="K11" s="79"/>
      <c r="L11" s="79"/>
    </row>
    <row r="12" spans="1:12" ht="18.5">
      <c r="A12" s="6"/>
      <c r="B12" s="6"/>
      <c r="C12" s="6"/>
      <c r="D12" s="6"/>
      <c r="H12" s="6"/>
      <c r="I12" s="6"/>
      <c r="J12" s="6"/>
      <c r="K12" s="6"/>
      <c r="L12" s="6"/>
    </row>
    <row r="13" spans="1:12" ht="18.5">
      <c r="A13" s="6"/>
      <c r="B13" s="114" t="s">
        <v>9</v>
      </c>
      <c r="C13" s="113" t="s">
        <v>25</v>
      </c>
      <c r="D13" s="114" t="s">
        <v>10</v>
      </c>
      <c r="E13" s="114" t="s">
        <v>11</v>
      </c>
      <c r="F13" s="114"/>
      <c r="G13" s="114"/>
      <c r="H13" s="114" t="s">
        <v>20</v>
      </c>
      <c r="I13" s="114" t="s">
        <v>16</v>
      </c>
      <c r="J13" s="113" t="s">
        <v>13</v>
      </c>
      <c r="K13" s="114" t="s">
        <v>14</v>
      </c>
      <c r="L13" s="114" t="s">
        <v>15</v>
      </c>
    </row>
    <row r="14" spans="1:12" ht="19" thickBot="1">
      <c r="A14" s="6"/>
      <c r="B14" s="114"/>
      <c r="C14" s="113"/>
      <c r="D14" s="114"/>
      <c r="E14" s="87" t="s">
        <v>7</v>
      </c>
      <c r="F14" s="87" t="s">
        <v>45</v>
      </c>
      <c r="G14" s="87" t="s">
        <v>8</v>
      </c>
      <c r="H14" s="114"/>
      <c r="I14" s="114"/>
      <c r="J14" s="113"/>
      <c r="K14" s="114"/>
      <c r="L14" s="114"/>
    </row>
    <row r="15" spans="1:12" ht="18.5">
      <c r="A15" s="6"/>
      <c r="B15" s="7">
        <f>Summary!D30</f>
        <v>0.375</v>
      </c>
      <c r="C15" s="8">
        <v>1</v>
      </c>
      <c r="D15" s="76">
        <f>B15+TIME(0,C15,0)</f>
        <v>0.37569444444444444</v>
      </c>
      <c r="E15" s="31">
        <f>'Day 3'!G41+1</f>
        <v>160</v>
      </c>
      <c r="F15" s="8">
        <v>1</v>
      </c>
      <c r="G15" s="38">
        <f>E15+F15-1</f>
        <v>160</v>
      </c>
      <c r="H15" s="42" t="s">
        <v>62</v>
      </c>
      <c r="I15" s="11" t="s">
        <v>18</v>
      </c>
      <c r="J15" s="12" t="s">
        <v>60</v>
      </c>
      <c r="K15" s="10"/>
      <c r="L15" s="10"/>
    </row>
    <row r="16" spans="1:12" ht="18.5">
      <c r="A16" s="6"/>
      <c r="B16" s="71">
        <f>D15</f>
        <v>0.37569444444444444</v>
      </c>
      <c r="C16" s="72">
        <v>1</v>
      </c>
      <c r="D16" s="15">
        <f>B16+TIME(0,C16,0)</f>
        <v>0.37638888888888888</v>
      </c>
      <c r="E16" s="16">
        <f>G15+1</f>
        <v>161</v>
      </c>
      <c r="F16" s="72">
        <v>1</v>
      </c>
      <c r="G16" s="39">
        <f t="shared" ref="G16:G24" si="0">E16+F16-1</f>
        <v>161</v>
      </c>
      <c r="H16" s="75" t="s">
        <v>56</v>
      </c>
      <c r="I16" s="73" t="s">
        <v>18</v>
      </c>
      <c r="J16" s="74" t="s">
        <v>60</v>
      </c>
      <c r="K16" s="45"/>
      <c r="L16" s="45"/>
    </row>
    <row r="17" spans="1:12" ht="18.5">
      <c r="A17" s="6"/>
      <c r="B17" s="71">
        <f t="shared" ref="B17:B21" si="1">D16</f>
        <v>0.37638888888888888</v>
      </c>
      <c r="C17" s="72">
        <v>90</v>
      </c>
      <c r="D17" s="15">
        <f t="shared" ref="D17:D19" si="2">B17+TIME(0,C17,0)</f>
        <v>0.43888888888888888</v>
      </c>
      <c r="E17" s="16">
        <f t="shared" ref="E17:E20" si="3">G16+1</f>
        <v>162</v>
      </c>
      <c r="F17" s="72">
        <v>1</v>
      </c>
      <c r="G17" s="39">
        <f t="shared" si="0"/>
        <v>162</v>
      </c>
      <c r="H17" s="75" t="s">
        <v>88</v>
      </c>
      <c r="I17" s="73"/>
      <c r="J17" s="74"/>
      <c r="K17" s="45"/>
      <c r="L17" s="45"/>
    </row>
    <row r="18" spans="1:12" ht="18.5">
      <c r="A18" s="6"/>
      <c r="B18" s="71">
        <f t="shared" si="1"/>
        <v>0.43888888888888888</v>
      </c>
      <c r="C18" s="72">
        <v>15</v>
      </c>
      <c r="D18" s="15">
        <f t="shared" si="2"/>
        <v>0.44930555555555557</v>
      </c>
      <c r="E18" s="16">
        <f t="shared" si="3"/>
        <v>163</v>
      </c>
      <c r="F18" s="72">
        <v>3</v>
      </c>
      <c r="G18" s="39">
        <f t="shared" si="0"/>
        <v>165</v>
      </c>
      <c r="H18" s="64" t="s">
        <v>197</v>
      </c>
      <c r="I18" s="73" t="s">
        <v>18</v>
      </c>
      <c r="J18" s="74" t="s">
        <v>67</v>
      </c>
      <c r="K18" s="45" t="s">
        <v>241</v>
      </c>
      <c r="L18" s="45"/>
    </row>
    <row r="19" spans="1:12" ht="18.5">
      <c r="A19" s="6"/>
      <c r="B19" s="71">
        <f t="shared" si="1"/>
        <v>0.44930555555555557</v>
      </c>
      <c r="C19" s="84">
        <v>15</v>
      </c>
      <c r="D19" s="15">
        <f t="shared" si="2"/>
        <v>0.45972222222222225</v>
      </c>
      <c r="E19" s="16">
        <f t="shared" si="3"/>
        <v>166</v>
      </c>
      <c r="F19" s="84">
        <v>1</v>
      </c>
      <c r="G19" s="39">
        <f t="shared" si="0"/>
        <v>166</v>
      </c>
      <c r="H19" s="37" t="s">
        <v>103</v>
      </c>
      <c r="I19" s="18" t="s">
        <v>28</v>
      </c>
      <c r="J19" s="19" t="s">
        <v>61</v>
      </c>
      <c r="K19" s="45"/>
      <c r="L19" s="45"/>
    </row>
    <row r="20" spans="1:12" ht="18.5">
      <c r="A20" s="6"/>
      <c r="B20" s="71">
        <f t="shared" si="1"/>
        <v>0.45972222222222225</v>
      </c>
      <c r="C20" s="89">
        <v>90</v>
      </c>
      <c r="D20" s="15">
        <f t="shared" ref="D20:D24" si="4">B20+TIME(0,C20,0)</f>
        <v>0.52222222222222225</v>
      </c>
      <c r="E20" s="16">
        <f t="shared" si="3"/>
        <v>167</v>
      </c>
      <c r="F20" s="72">
        <v>1</v>
      </c>
      <c r="G20" s="39">
        <f t="shared" si="0"/>
        <v>167</v>
      </c>
      <c r="H20" s="45" t="s">
        <v>198</v>
      </c>
      <c r="I20" s="88" t="s">
        <v>101</v>
      </c>
      <c r="J20" s="74" t="s">
        <v>67</v>
      </c>
      <c r="K20" s="45" t="s">
        <v>241</v>
      </c>
      <c r="L20" s="45"/>
    </row>
    <row r="21" spans="1:12" ht="18.5">
      <c r="A21" s="6"/>
      <c r="B21" s="71">
        <f t="shared" si="1"/>
        <v>0.52222222222222225</v>
      </c>
      <c r="C21" s="84">
        <v>60</v>
      </c>
      <c r="D21" s="15">
        <f t="shared" ref="D21" si="5">B21+TIME(0,C21,0)</f>
        <v>0.56388888888888888</v>
      </c>
      <c r="E21" s="16">
        <f t="shared" ref="E21:E23" si="6">G20+1</f>
        <v>168</v>
      </c>
      <c r="F21" s="84">
        <v>1</v>
      </c>
      <c r="G21" s="39">
        <f t="shared" ref="G21" si="7">E21+F21-1</f>
        <v>168</v>
      </c>
      <c r="H21" s="37" t="s">
        <v>96</v>
      </c>
      <c r="I21" s="18" t="s">
        <v>28</v>
      </c>
      <c r="J21" s="19" t="s">
        <v>61</v>
      </c>
      <c r="K21" s="17" t="s">
        <v>74</v>
      </c>
      <c r="L21" s="45"/>
    </row>
    <row r="22" spans="1:12" ht="18.5">
      <c r="A22" s="6"/>
      <c r="B22" s="71">
        <f t="shared" ref="B22:B24" si="8">D21</f>
        <v>0.56388888888888888</v>
      </c>
      <c r="C22" s="89">
        <v>90</v>
      </c>
      <c r="D22" s="15">
        <f t="shared" si="4"/>
        <v>0.62638888888888888</v>
      </c>
      <c r="E22" s="16">
        <f t="shared" si="6"/>
        <v>169</v>
      </c>
      <c r="F22" s="72">
        <v>1</v>
      </c>
      <c r="G22" s="39">
        <f t="shared" si="0"/>
        <v>169</v>
      </c>
      <c r="H22" s="64" t="s">
        <v>252</v>
      </c>
      <c r="I22" s="88" t="s">
        <v>194</v>
      </c>
      <c r="J22" s="74" t="s">
        <v>67</v>
      </c>
      <c r="K22" s="45" t="s">
        <v>241</v>
      </c>
      <c r="L22" s="45"/>
    </row>
    <row r="23" spans="1:12" ht="18.5">
      <c r="A23" s="6"/>
      <c r="B23" s="71">
        <f t="shared" si="8"/>
        <v>0.62638888888888888</v>
      </c>
      <c r="C23" s="84">
        <v>15</v>
      </c>
      <c r="D23" s="15">
        <f t="shared" ref="D23" si="9">B23+TIME(0,C23,0)</f>
        <v>0.63680555555555551</v>
      </c>
      <c r="E23" s="16">
        <f t="shared" si="6"/>
        <v>170</v>
      </c>
      <c r="F23" s="84">
        <v>1</v>
      </c>
      <c r="G23" s="39">
        <f t="shared" ref="G23" si="10">E23+F23-1</f>
        <v>170</v>
      </c>
      <c r="H23" s="37" t="s">
        <v>103</v>
      </c>
      <c r="I23" s="18" t="s">
        <v>28</v>
      </c>
      <c r="J23" s="19" t="s">
        <v>61</v>
      </c>
      <c r="K23" s="45"/>
      <c r="L23" s="45"/>
    </row>
    <row r="24" spans="1:12" ht="18.5">
      <c r="A24" s="6"/>
      <c r="B24" s="71">
        <f t="shared" si="8"/>
        <v>0.63680555555555551</v>
      </c>
      <c r="C24" s="72">
        <v>5</v>
      </c>
      <c r="D24" s="15">
        <f t="shared" si="4"/>
        <v>0.64027777777777772</v>
      </c>
      <c r="E24" s="16">
        <f t="shared" ref="E24" si="11">G23+1</f>
        <v>171</v>
      </c>
      <c r="F24" s="72">
        <v>1</v>
      </c>
      <c r="G24" s="39">
        <f t="shared" si="0"/>
        <v>171</v>
      </c>
      <c r="H24" s="45" t="s">
        <v>40</v>
      </c>
      <c r="I24" s="73" t="s">
        <v>18</v>
      </c>
      <c r="J24" s="74" t="s">
        <v>60</v>
      </c>
      <c r="K24" s="45"/>
      <c r="L24" s="45"/>
    </row>
    <row r="25" spans="1:12" s="77" customFormat="1" ht="18.5">
      <c r="B25" s="78"/>
      <c r="C25" s="40"/>
      <c r="D25" s="78"/>
      <c r="E25" s="40"/>
      <c r="F25" s="40"/>
      <c r="G25" s="40"/>
      <c r="H25" s="40"/>
      <c r="I25" s="40"/>
      <c r="J25" s="40"/>
      <c r="K25" s="40"/>
      <c r="L25" s="40"/>
    </row>
    <row r="26" spans="1:12" s="77" customFormat="1" ht="18.5">
      <c r="B26" s="78"/>
      <c r="C26" s="40"/>
      <c r="D26" s="78"/>
      <c r="E26" s="40"/>
      <c r="F26" s="40"/>
      <c r="G26" s="40"/>
      <c r="H26" s="40"/>
      <c r="I26" s="40"/>
      <c r="J26" s="40"/>
      <c r="K26" s="40"/>
      <c r="L26" s="40"/>
    </row>
    <row r="29" spans="1:12">
      <c r="B29" s="67"/>
    </row>
  </sheetData>
  <mergeCells count="9">
    <mergeCell ref="J13:J14"/>
    <mergeCell ref="K13:K14"/>
    <mergeCell ref="L13:L14"/>
    <mergeCell ref="B13:B14"/>
    <mergeCell ref="C13:C14"/>
    <mergeCell ref="D13:D14"/>
    <mergeCell ref="E13:G13"/>
    <mergeCell ref="H13:H14"/>
    <mergeCell ref="I13:I14"/>
  </mergeCells>
  <pageMargins left="0.7" right="0.7" top="0.75" bottom="0.75" header="0.3" footer="0.3"/>
  <pageSetup scale="56" fitToHeight="2" orientation="landscape" horizontalDpi="0" verticalDpi="0"/>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Summary!$C$35:$C$44</xm:f>
          </x14:formula1>
          <xm:sqref>J1:J1048576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5"/>
  <sheetViews>
    <sheetView topLeftCell="A11" zoomScaleNormal="100" workbookViewId="0">
      <selection activeCell="H17" sqref="H17"/>
    </sheetView>
  </sheetViews>
  <sheetFormatPr defaultColWidth="10.6640625" defaultRowHeight="15.5"/>
  <cols>
    <col min="1" max="1" width="6" customWidth="1"/>
    <col min="2" max="2" width="11" customWidth="1"/>
    <col min="3" max="3" width="11.1640625" customWidth="1"/>
    <col min="8" max="8" width="29.6640625" customWidth="1"/>
    <col min="9" max="9" width="26.1640625" customWidth="1"/>
    <col min="10" max="10" width="14.6640625" customWidth="1"/>
    <col min="11" max="11" width="31" customWidth="1"/>
    <col min="12" max="12" width="30" customWidth="1"/>
  </cols>
  <sheetData>
    <row r="1" spans="1:12" ht="18.5">
      <c r="A1" s="5" t="str">
        <f>Summary!A3</f>
        <v>Auditing the Extractive Industires - in-person</v>
      </c>
      <c r="B1" s="6"/>
      <c r="C1" s="6"/>
      <c r="D1" s="6"/>
      <c r="E1" s="6"/>
      <c r="F1" s="6"/>
      <c r="G1" s="6"/>
      <c r="H1" s="6"/>
      <c r="I1" s="6"/>
      <c r="J1" s="6"/>
      <c r="K1" s="6"/>
      <c r="L1" s="6"/>
    </row>
    <row r="2" spans="1:12" ht="19" thickBot="1">
      <c r="A2" s="5" t="s">
        <v>212</v>
      </c>
      <c r="B2" s="6"/>
      <c r="C2" s="6"/>
      <c r="D2" s="80">
        <f>Summary!C31</f>
        <v>45037</v>
      </c>
      <c r="E2" s="82" t="str">
        <f>TEXT(D2,"dddd")</f>
        <v>Friday</v>
      </c>
      <c r="F2" s="6"/>
      <c r="G2" s="6"/>
      <c r="H2" s="6"/>
      <c r="I2" s="6"/>
      <c r="J2" s="6"/>
      <c r="K2" s="6" t="s">
        <v>37</v>
      </c>
      <c r="L2" s="6"/>
    </row>
    <row r="3" spans="1:12" ht="18.5">
      <c r="A3" s="20" t="s">
        <v>26</v>
      </c>
      <c r="B3" s="21"/>
      <c r="C3" s="21"/>
      <c r="D3" s="21"/>
      <c r="E3" s="22"/>
      <c r="F3" s="40"/>
      <c r="G3" s="6"/>
      <c r="H3" s="6"/>
      <c r="I3" s="6"/>
      <c r="J3" s="6"/>
      <c r="K3" s="6" t="s">
        <v>13</v>
      </c>
      <c r="L3" s="33" t="s">
        <v>41</v>
      </c>
    </row>
    <row r="4" spans="1:12" ht="18.5">
      <c r="A4" s="23" t="s">
        <v>22</v>
      </c>
      <c r="B4" s="23"/>
      <c r="C4" s="23"/>
      <c r="D4" s="23"/>
      <c r="E4" s="24"/>
      <c r="F4" s="40"/>
      <c r="G4" s="6"/>
      <c r="H4" s="6"/>
      <c r="I4" s="6"/>
      <c r="J4" s="6"/>
      <c r="K4" s="56" t="s">
        <v>121</v>
      </c>
      <c r="L4" s="6">
        <f>SUMIF(J:J,K4,C:C)</f>
        <v>0</v>
      </c>
    </row>
    <row r="5" spans="1:12" ht="18.5">
      <c r="A5" s="25" t="s">
        <v>23</v>
      </c>
      <c r="B5" s="23"/>
      <c r="C5" s="23"/>
      <c r="D5" s="23"/>
      <c r="E5" s="24"/>
      <c r="F5" s="40"/>
      <c r="G5" s="6"/>
      <c r="H5" s="6"/>
      <c r="I5" s="6"/>
      <c r="J5" s="6"/>
      <c r="K5" s="56" t="s">
        <v>123</v>
      </c>
      <c r="L5" s="6">
        <f>SUMIF(J:J,K5,C:C)</f>
        <v>15</v>
      </c>
    </row>
    <row r="6" spans="1:12" ht="18.5">
      <c r="A6" s="23" t="s">
        <v>24</v>
      </c>
      <c r="B6" s="23"/>
      <c r="C6" s="23"/>
      <c r="D6" s="23"/>
      <c r="E6" s="24"/>
      <c r="F6" s="40"/>
      <c r="G6" s="6"/>
      <c r="H6" s="6"/>
      <c r="I6" s="6"/>
      <c r="J6" s="6"/>
      <c r="K6" s="56" t="s">
        <v>126</v>
      </c>
      <c r="L6" s="6">
        <f>SUMIF(J:J,K6,C:C)</f>
        <v>26</v>
      </c>
    </row>
    <row r="7" spans="1:12" ht="19" thickBot="1">
      <c r="A7" s="26" t="s">
        <v>27</v>
      </c>
      <c r="B7" s="27"/>
      <c r="C7" s="27"/>
      <c r="D7" s="27"/>
      <c r="E7" s="28"/>
      <c r="F7" s="41"/>
      <c r="H7" s="6"/>
      <c r="I7" s="6"/>
      <c r="J7" s="6"/>
      <c r="K7" s="56" t="s">
        <v>60</v>
      </c>
      <c r="L7" s="6">
        <f>SUMIF(J:J,K7,C:C)</f>
        <v>37</v>
      </c>
    </row>
    <row r="8" spans="1:12" ht="18.5">
      <c r="F8" s="41"/>
      <c r="H8" s="6"/>
      <c r="I8" s="6"/>
      <c r="J8" s="6"/>
      <c r="K8" s="56" t="s">
        <v>67</v>
      </c>
      <c r="L8" s="6">
        <f>SUMIF(J:J,K8,C:C)</f>
        <v>96</v>
      </c>
    </row>
    <row r="9" spans="1:12" ht="18.5">
      <c r="B9" s="86"/>
      <c r="F9" s="41"/>
      <c r="H9" s="6"/>
      <c r="I9" s="6"/>
      <c r="J9" s="6"/>
      <c r="K9" s="79"/>
      <c r="L9" s="79"/>
    </row>
    <row r="10" spans="1:12" ht="18.5">
      <c r="B10" s="77"/>
      <c r="C10" s="77"/>
      <c r="D10" s="77"/>
      <c r="E10" s="77"/>
      <c r="F10" s="41"/>
      <c r="G10" s="77"/>
      <c r="H10" s="79"/>
      <c r="I10" s="6"/>
      <c r="J10" s="6"/>
      <c r="K10" s="79"/>
      <c r="L10" s="79"/>
    </row>
    <row r="11" spans="1:12" ht="18.5">
      <c r="F11" s="41"/>
      <c r="H11" s="6"/>
      <c r="I11" s="6"/>
      <c r="J11" s="6"/>
      <c r="K11" s="79"/>
      <c r="L11" s="79"/>
    </row>
    <row r="12" spans="1:12" ht="18.5">
      <c r="A12" s="6"/>
      <c r="B12" s="6"/>
      <c r="C12" s="6"/>
      <c r="D12" s="6"/>
      <c r="H12" s="6"/>
      <c r="I12" s="6"/>
      <c r="J12" s="6"/>
      <c r="K12" s="6"/>
      <c r="L12" s="6"/>
    </row>
    <row r="13" spans="1:12" ht="18.5">
      <c r="A13" s="6"/>
      <c r="B13" s="114" t="s">
        <v>9</v>
      </c>
      <c r="C13" s="113" t="s">
        <v>25</v>
      </c>
      <c r="D13" s="114" t="s">
        <v>10</v>
      </c>
      <c r="E13" s="114" t="s">
        <v>11</v>
      </c>
      <c r="F13" s="114"/>
      <c r="G13" s="114"/>
      <c r="H13" s="114" t="s">
        <v>20</v>
      </c>
      <c r="I13" s="114" t="s">
        <v>16</v>
      </c>
      <c r="J13" s="113" t="s">
        <v>13</v>
      </c>
      <c r="K13" s="114" t="s">
        <v>14</v>
      </c>
      <c r="L13" s="114" t="s">
        <v>15</v>
      </c>
    </row>
    <row r="14" spans="1:12" ht="19" thickBot="1">
      <c r="A14" s="6"/>
      <c r="B14" s="114"/>
      <c r="C14" s="113"/>
      <c r="D14" s="114"/>
      <c r="E14" s="87" t="s">
        <v>7</v>
      </c>
      <c r="F14" s="87" t="s">
        <v>45</v>
      </c>
      <c r="G14" s="87" t="s">
        <v>8</v>
      </c>
      <c r="H14" s="114"/>
      <c r="I14" s="114"/>
      <c r="J14" s="113"/>
      <c r="K14" s="114"/>
      <c r="L14" s="114"/>
    </row>
    <row r="15" spans="1:12" ht="18.5">
      <c r="A15" s="6"/>
      <c r="B15" s="7">
        <f>Summary!D31</f>
        <v>0.375</v>
      </c>
      <c r="C15" s="8">
        <v>1</v>
      </c>
      <c r="D15" s="76">
        <f>B15+TIME(0,C15,0)</f>
        <v>0.37569444444444444</v>
      </c>
      <c r="E15" s="31">
        <f>'Day 4'!G24+1</f>
        <v>172</v>
      </c>
      <c r="F15" s="8">
        <v>1</v>
      </c>
      <c r="G15" s="38">
        <f>E15+F15-1</f>
        <v>172</v>
      </c>
      <c r="H15" s="42" t="s">
        <v>62</v>
      </c>
      <c r="I15" s="11" t="s">
        <v>18</v>
      </c>
      <c r="J15" s="12" t="s">
        <v>60</v>
      </c>
      <c r="K15" s="10"/>
      <c r="L15" s="10"/>
    </row>
    <row r="16" spans="1:12" ht="18.5">
      <c r="A16" s="6"/>
      <c r="B16" s="71">
        <f>D15</f>
        <v>0.37569444444444444</v>
      </c>
      <c r="C16" s="14">
        <v>2</v>
      </c>
      <c r="D16" s="15">
        <f>B16+TIME(0,C16,0)</f>
        <v>0.37708333333333333</v>
      </c>
      <c r="E16" s="16">
        <f>G15+1</f>
        <v>173</v>
      </c>
      <c r="F16" s="72">
        <v>1</v>
      </c>
      <c r="G16" s="39">
        <f t="shared" ref="G16:G31" si="0">E16+F16-1</f>
        <v>173</v>
      </c>
      <c r="H16" s="17" t="s">
        <v>211</v>
      </c>
      <c r="I16" s="73" t="s">
        <v>18</v>
      </c>
      <c r="J16" s="74" t="s">
        <v>60</v>
      </c>
      <c r="K16" s="45"/>
      <c r="L16" s="45"/>
    </row>
    <row r="17" spans="1:12" ht="18.5">
      <c r="A17" s="6"/>
      <c r="B17" s="71">
        <f t="shared" ref="B17:B19" si="1">D16</f>
        <v>0.37708333333333333</v>
      </c>
      <c r="C17" s="14">
        <v>75</v>
      </c>
      <c r="D17" s="15">
        <f t="shared" ref="D17:D19" si="2">B17+TIME(0,C17,0)</f>
        <v>0.42916666666666664</v>
      </c>
      <c r="E17" s="16">
        <f t="shared" ref="E17:E19" si="3">G16+1</f>
        <v>174</v>
      </c>
      <c r="F17" s="72">
        <v>1</v>
      </c>
      <c r="G17" s="39">
        <f t="shared" si="0"/>
        <v>174</v>
      </c>
      <c r="H17" s="17" t="s">
        <v>253</v>
      </c>
      <c r="I17" s="18" t="s">
        <v>28</v>
      </c>
      <c r="J17" s="74" t="s">
        <v>67</v>
      </c>
      <c r="K17" s="45"/>
      <c r="L17" s="45"/>
    </row>
    <row r="18" spans="1:12" ht="18.5">
      <c r="A18" s="6"/>
      <c r="B18" s="71">
        <f t="shared" si="1"/>
        <v>0.42916666666666664</v>
      </c>
      <c r="C18" s="84">
        <v>15</v>
      </c>
      <c r="D18" s="15">
        <f t="shared" si="2"/>
        <v>0.43958333333333333</v>
      </c>
      <c r="E18" s="16">
        <f t="shared" si="3"/>
        <v>175</v>
      </c>
      <c r="F18" s="84">
        <v>1</v>
      </c>
      <c r="G18" s="39">
        <f t="shared" ref="G18" si="4">E18+F18-1</f>
        <v>175</v>
      </c>
      <c r="H18" s="37" t="s">
        <v>103</v>
      </c>
      <c r="I18" s="18" t="s">
        <v>28</v>
      </c>
      <c r="J18" s="19" t="s">
        <v>61</v>
      </c>
      <c r="K18" s="45"/>
      <c r="L18" s="45"/>
    </row>
    <row r="19" spans="1:12" ht="18.5">
      <c r="A19" s="6"/>
      <c r="B19" s="71">
        <f t="shared" si="1"/>
        <v>0.43958333333333333</v>
      </c>
      <c r="C19" s="14">
        <v>1</v>
      </c>
      <c r="D19" s="15">
        <f t="shared" si="2"/>
        <v>0.44027777777777777</v>
      </c>
      <c r="E19" s="16">
        <f t="shared" si="3"/>
        <v>176</v>
      </c>
      <c r="F19" s="72">
        <v>1</v>
      </c>
      <c r="G19" s="39">
        <f t="shared" si="0"/>
        <v>176</v>
      </c>
      <c r="H19" s="30" t="s">
        <v>254</v>
      </c>
      <c r="I19" s="73" t="s">
        <v>18</v>
      </c>
      <c r="J19" s="74" t="s">
        <v>126</v>
      </c>
      <c r="K19" s="45"/>
      <c r="L19" s="45"/>
    </row>
    <row r="20" spans="1:12" ht="18.5">
      <c r="A20" s="6"/>
      <c r="B20" s="71">
        <f t="shared" ref="B20:B31" si="5">D19</f>
        <v>0.44027777777777777</v>
      </c>
      <c r="C20" s="14">
        <v>25</v>
      </c>
      <c r="D20" s="15">
        <f t="shared" ref="D20" si="6">B20+TIME(0,C20,0)</f>
        <v>0.45763888888888887</v>
      </c>
      <c r="E20" s="16">
        <f t="shared" ref="E20:E31" si="7">G19+1</f>
        <v>177</v>
      </c>
      <c r="F20" s="72">
        <v>11</v>
      </c>
      <c r="G20" s="39">
        <f t="shared" si="0"/>
        <v>187</v>
      </c>
      <c r="H20" s="17" t="s">
        <v>209</v>
      </c>
      <c r="I20" s="73" t="s">
        <v>18</v>
      </c>
      <c r="J20" s="74" t="s">
        <v>126</v>
      </c>
      <c r="K20" s="45"/>
      <c r="L20" s="45"/>
    </row>
    <row r="21" spans="1:12" ht="18.5">
      <c r="A21" s="6"/>
      <c r="B21" s="71">
        <f t="shared" si="5"/>
        <v>0.45763888888888887</v>
      </c>
      <c r="C21" s="84">
        <v>2</v>
      </c>
      <c r="D21" s="15">
        <f t="shared" ref="D21:D22" si="8">B21+TIME(0,C21,0)</f>
        <v>0.45902777777777776</v>
      </c>
      <c r="E21" s="16">
        <f t="shared" si="7"/>
        <v>188</v>
      </c>
      <c r="F21" s="84">
        <v>1</v>
      </c>
      <c r="G21" s="39">
        <f t="shared" ref="G21" si="9">E21+F21-1</f>
        <v>188</v>
      </c>
      <c r="H21" s="37" t="s">
        <v>213</v>
      </c>
      <c r="I21" s="18" t="s">
        <v>28</v>
      </c>
      <c r="J21" s="19" t="s">
        <v>61</v>
      </c>
      <c r="K21" s="45"/>
      <c r="L21" s="45"/>
    </row>
    <row r="22" spans="1:12" ht="18.5">
      <c r="A22" s="6"/>
      <c r="B22" s="71">
        <f t="shared" si="5"/>
        <v>0.45902777777777776</v>
      </c>
      <c r="C22" s="14">
        <v>20</v>
      </c>
      <c r="D22" s="15">
        <f t="shared" si="8"/>
        <v>0.47291666666666665</v>
      </c>
      <c r="E22" s="16">
        <f t="shared" si="7"/>
        <v>189</v>
      </c>
      <c r="F22" s="14">
        <v>1</v>
      </c>
      <c r="G22" s="39">
        <f t="shared" ref="G22" si="10">E22+F22-1</f>
        <v>189</v>
      </c>
      <c r="H22" s="45" t="s">
        <v>199</v>
      </c>
      <c r="I22" s="18" t="s">
        <v>97</v>
      </c>
      <c r="J22" s="19" t="s">
        <v>67</v>
      </c>
      <c r="K22" s="45" t="s">
        <v>241</v>
      </c>
      <c r="L22" s="45"/>
    </row>
    <row r="23" spans="1:12" ht="18.5">
      <c r="A23" s="6"/>
      <c r="B23" s="71">
        <f t="shared" si="5"/>
        <v>0.47291666666666665</v>
      </c>
      <c r="C23" s="14">
        <v>1</v>
      </c>
      <c r="D23" s="15">
        <f t="shared" ref="D23:D31" si="11">B23+TIME(0,C23,0)</f>
        <v>0.47361111111111109</v>
      </c>
      <c r="E23" s="16">
        <f t="shared" si="7"/>
        <v>190</v>
      </c>
      <c r="F23" s="14">
        <v>1</v>
      </c>
      <c r="G23" s="39">
        <f t="shared" si="0"/>
        <v>190</v>
      </c>
      <c r="H23" s="64" t="s">
        <v>105</v>
      </c>
      <c r="I23" s="18" t="s">
        <v>18</v>
      </c>
      <c r="J23" s="19" t="s">
        <v>60</v>
      </c>
      <c r="K23" s="17"/>
      <c r="L23" s="30"/>
    </row>
    <row r="24" spans="1:12" ht="18.5">
      <c r="A24" s="6"/>
      <c r="B24" s="71">
        <f t="shared" si="5"/>
        <v>0.47361111111111109</v>
      </c>
      <c r="C24" s="14">
        <v>10</v>
      </c>
      <c r="D24" s="15">
        <f t="shared" si="11"/>
        <v>0.48055555555555551</v>
      </c>
      <c r="E24" s="16">
        <f t="shared" si="7"/>
        <v>191</v>
      </c>
      <c r="F24" s="14">
        <v>1</v>
      </c>
      <c r="G24" s="39">
        <f t="shared" si="0"/>
        <v>191</v>
      </c>
      <c r="H24" s="45" t="s">
        <v>255</v>
      </c>
      <c r="I24" s="18" t="s">
        <v>99</v>
      </c>
      <c r="J24" s="19" t="s">
        <v>123</v>
      </c>
      <c r="K24" s="17"/>
      <c r="L24" s="30"/>
    </row>
    <row r="25" spans="1:12" ht="18.5">
      <c r="A25" s="6"/>
      <c r="B25" s="71">
        <f t="shared" si="5"/>
        <v>0.48055555555555551</v>
      </c>
      <c r="C25" s="14">
        <v>5</v>
      </c>
      <c r="D25" s="15">
        <f t="shared" si="11"/>
        <v>0.48402777777777772</v>
      </c>
      <c r="E25" s="16">
        <f t="shared" si="7"/>
        <v>192</v>
      </c>
      <c r="F25" s="14">
        <v>1</v>
      </c>
      <c r="G25" s="39">
        <f t="shared" si="0"/>
        <v>192</v>
      </c>
      <c r="H25" s="45" t="s">
        <v>243</v>
      </c>
      <c r="I25" s="18" t="s">
        <v>18</v>
      </c>
      <c r="J25" s="19" t="s">
        <v>123</v>
      </c>
      <c r="K25" s="17"/>
      <c r="L25" s="30"/>
    </row>
    <row r="26" spans="1:12" ht="18.5">
      <c r="A26" s="6"/>
      <c r="B26" s="71">
        <f t="shared" si="5"/>
        <v>0.48402777777777772</v>
      </c>
      <c r="C26" s="14">
        <v>5</v>
      </c>
      <c r="D26" s="15">
        <f t="shared" si="11"/>
        <v>0.48749999999999993</v>
      </c>
      <c r="E26" s="16">
        <f t="shared" si="7"/>
        <v>193</v>
      </c>
      <c r="F26" s="14">
        <v>1</v>
      </c>
      <c r="G26" s="39">
        <f t="shared" si="0"/>
        <v>193</v>
      </c>
      <c r="H26" s="45" t="s">
        <v>256</v>
      </c>
      <c r="I26" s="18" t="s">
        <v>18</v>
      </c>
      <c r="J26" s="19" t="s">
        <v>60</v>
      </c>
      <c r="K26" s="17"/>
      <c r="L26" s="30"/>
    </row>
    <row r="27" spans="1:12" ht="18.5">
      <c r="A27" s="6"/>
      <c r="B27" s="71">
        <f t="shared" si="5"/>
        <v>0.48749999999999993</v>
      </c>
      <c r="C27" s="14">
        <v>18</v>
      </c>
      <c r="D27" s="15">
        <f t="shared" si="11"/>
        <v>0.49999999999999994</v>
      </c>
      <c r="E27" s="16">
        <f t="shared" si="7"/>
        <v>194</v>
      </c>
      <c r="F27" s="14">
        <v>1</v>
      </c>
      <c r="G27" s="39">
        <f t="shared" si="0"/>
        <v>194</v>
      </c>
      <c r="H27" s="17" t="s">
        <v>106</v>
      </c>
      <c r="I27" s="18" t="s">
        <v>106</v>
      </c>
      <c r="J27" s="19" t="s">
        <v>60</v>
      </c>
      <c r="K27" s="17" t="s">
        <v>107</v>
      </c>
      <c r="L27" s="17"/>
    </row>
    <row r="28" spans="1:12" ht="18.5">
      <c r="A28" s="6"/>
      <c r="B28" s="71">
        <f t="shared" si="5"/>
        <v>0.49999999999999994</v>
      </c>
      <c r="C28" s="14">
        <v>10</v>
      </c>
      <c r="D28" s="15">
        <f t="shared" si="11"/>
        <v>0.50694444444444442</v>
      </c>
      <c r="E28" s="16">
        <f t="shared" si="7"/>
        <v>195</v>
      </c>
      <c r="F28" s="14">
        <v>1</v>
      </c>
      <c r="G28" s="39">
        <f t="shared" si="0"/>
        <v>195</v>
      </c>
      <c r="H28" s="17" t="s">
        <v>57</v>
      </c>
      <c r="I28" s="18" t="s">
        <v>28</v>
      </c>
      <c r="J28" s="19" t="s">
        <v>60</v>
      </c>
      <c r="K28" s="17" t="s">
        <v>108</v>
      </c>
      <c r="L28" s="17"/>
    </row>
    <row r="29" spans="1:12" ht="18.5">
      <c r="A29" s="6"/>
      <c r="B29" s="71">
        <f t="shared" si="5"/>
        <v>0.50694444444444442</v>
      </c>
      <c r="C29" s="14">
        <v>20</v>
      </c>
      <c r="D29" s="15">
        <f t="shared" si="11"/>
        <v>0.52083333333333326</v>
      </c>
      <c r="E29" s="16">
        <f t="shared" si="7"/>
        <v>196</v>
      </c>
      <c r="F29" s="14">
        <v>1</v>
      </c>
      <c r="G29" s="39">
        <f t="shared" si="0"/>
        <v>196</v>
      </c>
      <c r="H29" s="17" t="s">
        <v>109</v>
      </c>
      <c r="I29" s="18" t="s">
        <v>28</v>
      </c>
      <c r="J29" s="19" t="s">
        <v>61</v>
      </c>
      <c r="K29" s="17"/>
      <c r="L29" s="17"/>
    </row>
    <row r="30" spans="1:12" ht="18.5">
      <c r="B30" s="71">
        <f t="shared" si="5"/>
        <v>0.52083333333333326</v>
      </c>
      <c r="C30" s="14">
        <v>1</v>
      </c>
      <c r="D30" s="15">
        <f t="shared" si="11"/>
        <v>0.5215277777777777</v>
      </c>
      <c r="E30" s="16">
        <f t="shared" si="7"/>
        <v>197</v>
      </c>
      <c r="F30" s="14">
        <v>2</v>
      </c>
      <c r="G30" s="39">
        <f t="shared" si="0"/>
        <v>198</v>
      </c>
      <c r="H30" s="17" t="s">
        <v>40</v>
      </c>
      <c r="I30" s="18" t="s">
        <v>18</v>
      </c>
      <c r="J30" s="19" t="s">
        <v>67</v>
      </c>
      <c r="K30" s="17"/>
      <c r="L30" s="17"/>
    </row>
    <row r="31" spans="1:12" s="77" customFormat="1" ht="18.5">
      <c r="B31" s="71">
        <f t="shared" si="5"/>
        <v>0.5215277777777777</v>
      </c>
      <c r="C31" s="84">
        <v>60</v>
      </c>
      <c r="D31" s="15">
        <f t="shared" si="11"/>
        <v>0.56319444444444433</v>
      </c>
      <c r="E31" s="16">
        <f t="shared" si="7"/>
        <v>199</v>
      </c>
      <c r="F31" s="84">
        <v>0</v>
      </c>
      <c r="G31" s="39">
        <f t="shared" si="0"/>
        <v>198</v>
      </c>
      <c r="H31" s="37" t="s">
        <v>200</v>
      </c>
      <c r="I31" s="18" t="s">
        <v>28</v>
      </c>
      <c r="J31" s="19" t="s">
        <v>61</v>
      </c>
      <c r="K31" s="17"/>
      <c r="L31" s="17"/>
    </row>
    <row r="32" spans="1:12" s="77" customFormat="1" ht="18.5">
      <c r="B32" s="78"/>
      <c r="C32" s="40"/>
      <c r="D32" s="78"/>
      <c r="E32" s="40"/>
      <c r="F32" s="40"/>
      <c r="G32" s="40"/>
      <c r="H32" s="40"/>
      <c r="I32" s="40"/>
      <c r="J32" s="40"/>
      <c r="K32" s="40"/>
      <c r="L32" s="40"/>
    </row>
    <row r="35" spans="2:2">
      <c r="B35" s="67"/>
    </row>
  </sheetData>
  <mergeCells count="9">
    <mergeCell ref="J13:J14"/>
    <mergeCell ref="K13:K14"/>
    <mergeCell ref="L13:L14"/>
    <mergeCell ref="B13:B14"/>
    <mergeCell ref="C13:C14"/>
    <mergeCell ref="D13:D14"/>
    <mergeCell ref="E13:G13"/>
    <mergeCell ref="H13:H14"/>
    <mergeCell ref="I13:I14"/>
  </mergeCells>
  <pageMargins left="0.7" right="0.7" top="0.75" bottom="0.75" header="0.3" footer="0.3"/>
  <pageSetup scale="56" fitToHeight="2" orientation="landscape" horizontalDpi="0" verticalDpi="0"/>
  <extLst>
    <ext xmlns:x14="http://schemas.microsoft.com/office/spreadsheetml/2009/9/main" uri="{CCE6A557-97BC-4b89-ADB6-D9C93CAAB3DF}">
      <x14:dataValidations xmlns:xm="http://schemas.microsoft.com/office/excel/2006/main" count="1">
        <x14:dataValidation type="list" allowBlank="1" showInputMessage="1" showErrorMessage="1">
          <x14:formula1>
            <xm:f>Summary!$C$35:$C$44</xm:f>
          </x14:formula1>
          <xm:sqref>J1:J1048576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2"/>
  <sheetViews>
    <sheetView zoomScaleNormal="100" workbookViewId="0">
      <selection activeCell="J17" sqref="J17"/>
    </sheetView>
  </sheetViews>
  <sheetFormatPr defaultColWidth="10.6640625" defaultRowHeight="15.5"/>
  <cols>
    <col min="1" max="1" width="6" customWidth="1"/>
    <col min="2" max="2" width="11" customWidth="1"/>
    <col min="3" max="3" width="11.1640625" customWidth="1"/>
    <col min="8" max="8" width="29.6640625" customWidth="1"/>
    <col min="9" max="9" width="26.1640625" customWidth="1"/>
    <col min="10" max="10" width="14.6640625" customWidth="1"/>
    <col min="11" max="11" width="31" customWidth="1"/>
    <col min="12" max="12" width="30" customWidth="1"/>
  </cols>
  <sheetData>
    <row r="1" spans="1:12" ht="18.5">
      <c r="A1" s="5" t="str">
        <f>Summary!A3</f>
        <v>Auditing the Extractive Industires - in-person</v>
      </c>
      <c r="B1" s="6"/>
      <c r="C1" s="6"/>
      <c r="D1" s="6"/>
      <c r="E1" s="6"/>
      <c r="F1" s="6"/>
      <c r="G1" s="6"/>
      <c r="H1" s="6"/>
      <c r="I1" s="6"/>
      <c r="J1" s="6"/>
      <c r="K1" s="6"/>
      <c r="L1" s="6"/>
    </row>
    <row r="2" spans="1:12" ht="19" thickBot="1">
      <c r="A2" s="5" t="s">
        <v>212</v>
      </c>
      <c r="B2" s="6"/>
      <c r="C2" s="6"/>
      <c r="D2" s="80">
        <f>Summary!C31</f>
        <v>45037</v>
      </c>
      <c r="E2" s="82" t="str">
        <f>TEXT(D2,"dddd")</f>
        <v>Friday</v>
      </c>
      <c r="F2" s="6"/>
      <c r="G2" s="6"/>
      <c r="H2" s="6"/>
      <c r="I2" s="6"/>
      <c r="J2" s="6"/>
      <c r="K2" s="6" t="s">
        <v>37</v>
      </c>
      <c r="L2" s="6"/>
    </row>
    <row r="3" spans="1:12" ht="18.5">
      <c r="A3" s="20" t="s">
        <v>26</v>
      </c>
      <c r="B3" s="21"/>
      <c r="C3" s="21"/>
      <c r="D3" s="21"/>
      <c r="E3" s="22"/>
      <c r="F3" s="40"/>
      <c r="G3" s="6"/>
      <c r="H3" s="6"/>
      <c r="I3" s="6"/>
      <c r="J3" s="6"/>
      <c r="K3" s="6" t="s">
        <v>13</v>
      </c>
      <c r="L3" s="33" t="s">
        <v>41</v>
      </c>
    </row>
    <row r="4" spans="1:12" ht="18.5">
      <c r="A4" s="23" t="s">
        <v>22</v>
      </c>
      <c r="B4" s="23"/>
      <c r="C4" s="23"/>
      <c r="D4" s="23"/>
      <c r="E4" s="24"/>
      <c r="F4" s="40"/>
      <c r="G4" s="6"/>
      <c r="H4" s="6"/>
      <c r="I4" s="6"/>
      <c r="J4" s="6"/>
      <c r="K4" s="56" t="s">
        <v>126</v>
      </c>
      <c r="L4" s="6">
        <f>SUMIF(J:J,K4,C:C)</f>
        <v>77</v>
      </c>
    </row>
    <row r="5" spans="1:12" ht="18.5">
      <c r="A5" s="25" t="s">
        <v>23</v>
      </c>
      <c r="B5" s="23"/>
      <c r="C5" s="23"/>
      <c r="D5" s="23"/>
      <c r="E5" s="24"/>
      <c r="F5" s="40"/>
      <c r="G5" s="6"/>
      <c r="H5" s="6"/>
      <c r="I5" s="6"/>
      <c r="J5" s="6"/>
      <c r="K5" s="56" t="s">
        <v>223</v>
      </c>
      <c r="L5" s="6">
        <f>SUMIF(J:J,K5,C:C)</f>
        <v>40</v>
      </c>
    </row>
    <row r="6" spans="1:12" ht="18.5">
      <c r="A6" s="23" t="s">
        <v>24</v>
      </c>
      <c r="B6" s="23"/>
      <c r="C6" s="23"/>
      <c r="D6" s="23"/>
      <c r="E6" s="24"/>
      <c r="F6" s="40"/>
      <c r="G6" s="6"/>
      <c r="H6" s="6"/>
      <c r="I6" s="6"/>
      <c r="J6" s="6"/>
      <c r="K6" s="56" t="s">
        <v>121</v>
      </c>
      <c r="L6" s="6">
        <f>SUMIF(J:J,K6,C:C)</f>
        <v>0</v>
      </c>
    </row>
    <row r="7" spans="1:12" ht="19" thickBot="1">
      <c r="A7" s="26" t="s">
        <v>27</v>
      </c>
      <c r="B7" s="27"/>
      <c r="C7" s="27"/>
      <c r="D7" s="27"/>
      <c r="E7" s="28"/>
      <c r="F7" s="41"/>
      <c r="H7" s="6"/>
      <c r="I7" s="6"/>
      <c r="J7" s="6"/>
      <c r="K7" s="56" t="s">
        <v>60</v>
      </c>
      <c r="L7" s="6">
        <f>SUMIF(J:J,K7,C:C)</f>
        <v>18</v>
      </c>
    </row>
    <row r="8" spans="1:12" ht="18.5">
      <c r="F8" s="41"/>
      <c r="H8" s="6"/>
      <c r="I8" s="6"/>
      <c r="J8" s="6"/>
      <c r="K8" s="56" t="s">
        <v>67</v>
      </c>
      <c r="L8" s="6">
        <f>SUMIF(J:J,K8,C:C)</f>
        <v>0</v>
      </c>
    </row>
    <row r="9" spans="1:12" ht="18.5">
      <c r="B9" s="86"/>
      <c r="F9" s="41"/>
      <c r="H9" s="6"/>
      <c r="I9" s="6"/>
      <c r="J9" s="6"/>
      <c r="K9" s="79"/>
      <c r="L9" s="79"/>
    </row>
    <row r="10" spans="1:12" ht="18.5">
      <c r="B10" s="77"/>
      <c r="C10" s="77"/>
      <c r="D10" s="77"/>
      <c r="E10" s="77"/>
      <c r="F10" s="41"/>
      <c r="G10" s="77"/>
      <c r="H10" s="79"/>
      <c r="I10" s="6"/>
      <c r="J10" s="6"/>
      <c r="K10" s="79"/>
      <c r="L10" s="79"/>
    </row>
    <row r="11" spans="1:12" ht="18.5">
      <c r="F11" s="41"/>
      <c r="H11" s="6"/>
      <c r="I11" s="6"/>
      <c r="J11" s="6"/>
      <c r="K11" s="79"/>
      <c r="L11" s="79"/>
    </row>
    <row r="12" spans="1:12" ht="18.5">
      <c r="A12" s="6"/>
      <c r="B12" s="6"/>
      <c r="C12" s="6"/>
      <c r="D12" s="6"/>
      <c r="H12" s="6"/>
      <c r="I12" s="6"/>
      <c r="J12" s="6"/>
      <c r="K12" s="6"/>
      <c r="L12" s="6"/>
    </row>
    <row r="13" spans="1:12" ht="18.5">
      <c r="A13" s="6"/>
      <c r="B13" s="114" t="s">
        <v>9</v>
      </c>
      <c r="C13" s="113" t="s">
        <v>25</v>
      </c>
      <c r="D13" s="114" t="s">
        <v>10</v>
      </c>
      <c r="E13" s="114" t="s">
        <v>11</v>
      </c>
      <c r="F13" s="114"/>
      <c r="G13" s="114"/>
      <c r="H13" s="114" t="s">
        <v>20</v>
      </c>
      <c r="I13" s="114" t="s">
        <v>16</v>
      </c>
      <c r="J13" s="113" t="s">
        <v>13</v>
      </c>
      <c r="K13" s="114" t="s">
        <v>14</v>
      </c>
      <c r="L13" s="114" t="s">
        <v>15</v>
      </c>
    </row>
    <row r="14" spans="1:12" ht="19" thickBot="1">
      <c r="A14" s="6"/>
      <c r="B14" s="114"/>
      <c r="C14" s="113"/>
      <c r="D14" s="114"/>
      <c r="E14" s="90" t="s">
        <v>7</v>
      </c>
      <c r="F14" s="90" t="s">
        <v>45</v>
      </c>
      <c r="G14" s="90" t="s">
        <v>8</v>
      </c>
      <c r="H14" s="114"/>
      <c r="I14" s="114"/>
      <c r="J14" s="113"/>
      <c r="K14" s="114"/>
      <c r="L14" s="114"/>
    </row>
    <row r="15" spans="1:12" ht="18.5">
      <c r="A15" s="6"/>
      <c r="B15" s="7">
        <f>Summary!D31</f>
        <v>0.375</v>
      </c>
      <c r="C15" s="8">
        <v>2</v>
      </c>
      <c r="D15" s="76">
        <f>B15+TIME(0,C15,0)</f>
        <v>0.37638888888888888</v>
      </c>
      <c r="E15" s="31">
        <v>1</v>
      </c>
      <c r="F15" s="8">
        <v>2</v>
      </c>
      <c r="G15" s="38">
        <f>E15+F15-1</f>
        <v>2</v>
      </c>
      <c r="H15" s="42" t="s">
        <v>216</v>
      </c>
      <c r="I15" s="11" t="s">
        <v>18</v>
      </c>
      <c r="J15" s="12" t="s">
        <v>60</v>
      </c>
      <c r="K15" s="10" t="s">
        <v>219</v>
      </c>
      <c r="L15" s="10"/>
    </row>
    <row r="16" spans="1:12" ht="18.5">
      <c r="A16" s="6"/>
      <c r="B16" s="71">
        <f>D15</f>
        <v>0.37638888888888888</v>
      </c>
      <c r="C16" s="14">
        <v>2</v>
      </c>
      <c r="D16" s="15">
        <f>B16+TIME(0,C16,0)</f>
        <v>0.37777777777777777</v>
      </c>
      <c r="E16" s="16">
        <f>G15+1</f>
        <v>3</v>
      </c>
      <c r="F16" s="72">
        <v>1</v>
      </c>
      <c r="G16" s="39">
        <f t="shared" ref="G16:G38" si="0">E16+F16-1</f>
        <v>3</v>
      </c>
      <c r="H16" s="17" t="s">
        <v>214</v>
      </c>
      <c r="I16" s="73" t="s">
        <v>18</v>
      </c>
      <c r="J16" s="74" t="s">
        <v>215</v>
      </c>
      <c r="K16" s="45"/>
      <c r="L16" s="45"/>
    </row>
    <row r="17" spans="1:12" ht="18.5">
      <c r="A17" s="6"/>
      <c r="B17" s="71">
        <f t="shared" ref="B17:B38" si="1">D16</f>
        <v>0.37777777777777777</v>
      </c>
      <c r="C17" s="14">
        <v>6</v>
      </c>
      <c r="D17" s="15">
        <f t="shared" ref="D17:D30" si="2">B17+TIME(0,C17,0)</f>
        <v>0.38194444444444442</v>
      </c>
      <c r="E17" s="16">
        <f t="shared" ref="E17:E38" si="3">G16+1</f>
        <v>4</v>
      </c>
      <c r="F17" s="72">
        <v>1</v>
      </c>
      <c r="G17" s="39">
        <f t="shared" si="0"/>
        <v>4</v>
      </c>
      <c r="H17" s="17" t="s">
        <v>217</v>
      </c>
      <c r="I17" s="73" t="s">
        <v>18</v>
      </c>
      <c r="J17" s="74" t="s">
        <v>126</v>
      </c>
      <c r="K17" s="45" t="s">
        <v>218</v>
      </c>
      <c r="L17" s="45"/>
    </row>
    <row r="18" spans="1:12" ht="18.5">
      <c r="A18" s="6"/>
      <c r="B18" s="71">
        <f t="shared" si="1"/>
        <v>0.38194444444444442</v>
      </c>
      <c r="C18" s="14">
        <v>1</v>
      </c>
      <c r="D18" s="15">
        <f t="shared" si="2"/>
        <v>0.38263888888888886</v>
      </c>
      <c r="E18" s="16">
        <f t="shared" si="3"/>
        <v>5</v>
      </c>
      <c r="F18" s="72">
        <v>1</v>
      </c>
      <c r="G18" s="39">
        <f t="shared" si="0"/>
        <v>5</v>
      </c>
      <c r="H18" s="17" t="s">
        <v>53</v>
      </c>
      <c r="I18" s="73" t="s">
        <v>18</v>
      </c>
      <c r="J18" s="74" t="s">
        <v>126</v>
      </c>
      <c r="K18" s="45"/>
      <c r="L18" s="45"/>
    </row>
    <row r="19" spans="1:12" ht="18.5">
      <c r="A19" s="6"/>
      <c r="B19" s="71">
        <f t="shared" si="1"/>
        <v>0.38263888888888886</v>
      </c>
      <c r="C19" s="14">
        <v>5</v>
      </c>
      <c r="D19" s="15">
        <f t="shared" si="2"/>
        <v>0.38611111111111107</v>
      </c>
      <c r="E19" s="16">
        <f t="shared" si="3"/>
        <v>6</v>
      </c>
      <c r="F19" s="14">
        <v>2</v>
      </c>
      <c r="G19" s="39">
        <f t="shared" si="0"/>
        <v>7</v>
      </c>
      <c r="H19" s="45" t="s">
        <v>220</v>
      </c>
      <c r="I19" s="73" t="s">
        <v>18</v>
      </c>
      <c r="J19" s="19" t="s">
        <v>126</v>
      </c>
      <c r="K19" s="45"/>
      <c r="L19" s="45"/>
    </row>
    <row r="20" spans="1:12" ht="18.5">
      <c r="A20" s="6"/>
      <c r="B20" s="71">
        <f t="shared" si="1"/>
        <v>0.38611111111111107</v>
      </c>
      <c r="C20" s="14">
        <v>5</v>
      </c>
      <c r="D20" s="15">
        <f t="shared" si="2"/>
        <v>0.38958333333333328</v>
      </c>
      <c r="E20" s="16">
        <f t="shared" si="3"/>
        <v>8</v>
      </c>
      <c r="F20" s="14">
        <v>2</v>
      </c>
      <c r="G20" s="39">
        <f t="shared" si="0"/>
        <v>9</v>
      </c>
      <c r="H20" s="45" t="s">
        <v>221</v>
      </c>
      <c r="I20" s="73" t="s">
        <v>18</v>
      </c>
      <c r="J20" s="19" t="s">
        <v>126</v>
      </c>
      <c r="K20" s="45"/>
      <c r="L20" s="45"/>
    </row>
    <row r="21" spans="1:12" ht="18.5">
      <c r="A21" s="6"/>
      <c r="B21" s="71">
        <f t="shared" si="1"/>
        <v>0.38958333333333328</v>
      </c>
      <c r="C21" s="14">
        <v>5</v>
      </c>
      <c r="D21" s="15">
        <f t="shared" si="2"/>
        <v>0.39305555555555549</v>
      </c>
      <c r="E21" s="16">
        <f t="shared" si="3"/>
        <v>10</v>
      </c>
      <c r="F21" s="72">
        <v>1</v>
      </c>
      <c r="G21" s="39">
        <f t="shared" si="0"/>
        <v>10</v>
      </c>
      <c r="H21" s="45" t="s">
        <v>222</v>
      </c>
      <c r="I21" s="73" t="s">
        <v>18</v>
      </c>
      <c r="J21" s="74" t="s">
        <v>223</v>
      </c>
      <c r="K21" s="45"/>
      <c r="L21" s="45"/>
    </row>
    <row r="22" spans="1:12" ht="18.5">
      <c r="A22" s="6"/>
      <c r="B22" s="71">
        <f t="shared" si="1"/>
        <v>0.39305555555555549</v>
      </c>
      <c r="C22" s="14">
        <v>10</v>
      </c>
      <c r="D22" s="15">
        <f t="shared" si="2"/>
        <v>0.39999999999999991</v>
      </c>
      <c r="E22" s="16">
        <f t="shared" si="3"/>
        <v>11</v>
      </c>
      <c r="F22" s="72">
        <v>2</v>
      </c>
      <c r="G22" s="39">
        <f t="shared" si="0"/>
        <v>12</v>
      </c>
      <c r="H22" s="45" t="s">
        <v>224</v>
      </c>
      <c r="I22" s="73" t="s">
        <v>18</v>
      </c>
      <c r="J22" s="19" t="s">
        <v>126</v>
      </c>
      <c r="K22" s="45"/>
      <c r="L22" s="45"/>
    </row>
    <row r="23" spans="1:12" ht="18.5">
      <c r="A23" s="6"/>
      <c r="B23" s="71">
        <f t="shared" si="1"/>
        <v>0.39999999999999991</v>
      </c>
      <c r="C23" s="14">
        <v>10</v>
      </c>
      <c r="D23" s="15">
        <f t="shared" si="2"/>
        <v>0.40694444444444433</v>
      </c>
      <c r="E23" s="16">
        <f t="shared" si="3"/>
        <v>13</v>
      </c>
      <c r="F23" s="72">
        <v>2</v>
      </c>
      <c r="G23" s="39">
        <f t="shared" si="0"/>
        <v>14</v>
      </c>
      <c r="H23" s="45" t="s">
        <v>225</v>
      </c>
      <c r="I23" s="73" t="s">
        <v>18</v>
      </c>
      <c r="J23" s="74" t="s">
        <v>126</v>
      </c>
      <c r="K23" s="45"/>
      <c r="L23" s="45"/>
    </row>
    <row r="24" spans="1:12" ht="18.5">
      <c r="A24" s="6"/>
      <c r="B24" s="71">
        <f t="shared" si="1"/>
        <v>0.40694444444444433</v>
      </c>
      <c r="C24" s="14">
        <v>10</v>
      </c>
      <c r="D24" s="15">
        <f t="shared" si="2"/>
        <v>0.41388888888888875</v>
      </c>
      <c r="E24" s="16">
        <f t="shared" si="3"/>
        <v>15</v>
      </c>
      <c r="F24" s="72">
        <v>1</v>
      </c>
      <c r="G24" s="39">
        <f t="shared" si="0"/>
        <v>15</v>
      </c>
      <c r="H24" s="45" t="s">
        <v>226</v>
      </c>
      <c r="I24" s="73" t="s">
        <v>18</v>
      </c>
      <c r="J24" s="19" t="s">
        <v>126</v>
      </c>
      <c r="K24" s="45"/>
      <c r="L24" s="45"/>
    </row>
    <row r="25" spans="1:12" ht="18.5">
      <c r="A25" s="6"/>
      <c r="B25" s="71">
        <f t="shared" si="1"/>
        <v>0.41388888888888875</v>
      </c>
      <c r="C25" s="14">
        <v>2</v>
      </c>
      <c r="D25" s="15">
        <f t="shared" si="2"/>
        <v>0.41527777777777763</v>
      </c>
      <c r="E25" s="16">
        <f t="shared" si="3"/>
        <v>16</v>
      </c>
      <c r="F25" s="14">
        <v>1</v>
      </c>
      <c r="G25" s="39">
        <f t="shared" si="0"/>
        <v>16</v>
      </c>
      <c r="H25" s="45" t="s">
        <v>245</v>
      </c>
      <c r="I25" s="18" t="s">
        <v>18</v>
      </c>
      <c r="J25" s="19" t="s">
        <v>126</v>
      </c>
      <c r="K25" s="17"/>
      <c r="L25" s="30"/>
    </row>
    <row r="26" spans="1:12" ht="18.5">
      <c r="A26" s="6"/>
      <c r="B26" s="71">
        <f t="shared" si="1"/>
        <v>0.41527777777777763</v>
      </c>
      <c r="C26" s="14">
        <v>5</v>
      </c>
      <c r="D26" s="15">
        <f t="shared" si="2"/>
        <v>0.41874999999999984</v>
      </c>
      <c r="E26" s="16">
        <f t="shared" si="3"/>
        <v>17</v>
      </c>
      <c r="F26" s="14">
        <v>1</v>
      </c>
      <c r="G26" s="39">
        <f t="shared" si="0"/>
        <v>17</v>
      </c>
      <c r="H26" s="45" t="s">
        <v>227</v>
      </c>
      <c r="I26" s="18" t="s">
        <v>18</v>
      </c>
      <c r="J26" s="19" t="s">
        <v>123</v>
      </c>
      <c r="K26" s="17"/>
      <c r="L26" s="30"/>
    </row>
    <row r="27" spans="1:12" ht="18.5">
      <c r="A27" s="6"/>
      <c r="B27" s="71">
        <f t="shared" si="1"/>
        <v>0.41874999999999984</v>
      </c>
      <c r="C27" s="14">
        <v>13</v>
      </c>
      <c r="D27" s="15">
        <f t="shared" si="2"/>
        <v>0.42777777777777765</v>
      </c>
      <c r="E27" s="16">
        <f t="shared" si="3"/>
        <v>18</v>
      </c>
      <c r="F27" s="14">
        <v>2</v>
      </c>
      <c r="G27" s="39">
        <f t="shared" si="0"/>
        <v>19</v>
      </c>
      <c r="H27" s="17" t="s">
        <v>229</v>
      </c>
      <c r="I27" s="18" t="s">
        <v>18</v>
      </c>
      <c r="J27" s="19" t="s">
        <v>244</v>
      </c>
      <c r="K27" s="17" t="s">
        <v>228</v>
      </c>
      <c r="L27" s="17" t="s">
        <v>231</v>
      </c>
    </row>
    <row r="28" spans="1:12" ht="18.5">
      <c r="A28" s="6"/>
      <c r="B28" s="71">
        <f t="shared" si="1"/>
        <v>0.42777777777777765</v>
      </c>
      <c r="C28" s="14">
        <v>15</v>
      </c>
      <c r="D28" s="15">
        <f t="shared" si="2"/>
        <v>0.43819444444444433</v>
      </c>
      <c r="E28" s="16">
        <f t="shared" si="3"/>
        <v>20</v>
      </c>
      <c r="F28" s="14">
        <v>3</v>
      </c>
      <c r="G28" s="39">
        <f t="shared" si="0"/>
        <v>22</v>
      </c>
      <c r="H28" s="17" t="s">
        <v>230</v>
      </c>
      <c r="I28" s="18" t="s">
        <v>18</v>
      </c>
      <c r="J28" s="19" t="s">
        <v>126</v>
      </c>
      <c r="K28" s="17"/>
      <c r="L28" s="17"/>
    </row>
    <row r="29" spans="1:12" ht="18.5">
      <c r="A29" s="6"/>
      <c r="B29" s="71">
        <f t="shared" si="1"/>
        <v>0.43819444444444433</v>
      </c>
      <c r="C29" s="84">
        <v>20</v>
      </c>
      <c r="D29" s="15">
        <f t="shared" si="2"/>
        <v>0.45208333333333323</v>
      </c>
      <c r="E29" s="16">
        <f>G23+1</f>
        <v>15</v>
      </c>
      <c r="F29" s="84">
        <v>1</v>
      </c>
      <c r="G29" s="39">
        <f t="shared" ref="G29" si="4">E29+F29-1</f>
        <v>15</v>
      </c>
      <c r="H29" s="37" t="s">
        <v>200</v>
      </c>
      <c r="I29" s="18" t="s">
        <v>28</v>
      </c>
      <c r="J29" s="19" t="s">
        <v>61</v>
      </c>
      <c r="K29" s="17"/>
      <c r="L29" s="17"/>
    </row>
    <row r="30" spans="1:12" ht="18.5">
      <c r="A30" s="6"/>
      <c r="B30" s="71">
        <f t="shared" si="1"/>
        <v>0.45208333333333323</v>
      </c>
      <c r="C30" s="14">
        <v>15</v>
      </c>
      <c r="D30" s="15">
        <f t="shared" si="2"/>
        <v>0.46249999999999991</v>
      </c>
      <c r="E30" s="16">
        <f>G28+1</f>
        <v>23</v>
      </c>
      <c r="F30" s="14">
        <v>3</v>
      </c>
      <c r="G30" s="39">
        <f t="shared" si="0"/>
        <v>25</v>
      </c>
      <c r="H30" s="17" t="s">
        <v>232</v>
      </c>
      <c r="I30" s="18" t="s">
        <v>18</v>
      </c>
      <c r="J30" s="19" t="s">
        <v>223</v>
      </c>
      <c r="K30" s="17"/>
      <c r="L30" s="17"/>
    </row>
    <row r="31" spans="1:12" ht="18.5">
      <c r="B31" s="71">
        <f t="shared" si="1"/>
        <v>0.46249999999999991</v>
      </c>
      <c r="C31" s="14">
        <v>15</v>
      </c>
      <c r="D31" s="15">
        <f>B31+TIME(0,C31,0)</f>
        <v>0.4729166666666666</v>
      </c>
      <c r="E31" s="16">
        <f t="shared" si="3"/>
        <v>26</v>
      </c>
      <c r="F31" s="14">
        <v>3</v>
      </c>
      <c r="G31" s="39">
        <f t="shared" si="0"/>
        <v>28</v>
      </c>
      <c r="H31" s="17" t="s">
        <v>233</v>
      </c>
      <c r="I31" s="18" t="s">
        <v>234</v>
      </c>
      <c r="J31" s="19" t="s">
        <v>123</v>
      </c>
      <c r="K31" s="17"/>
      <c r="L31" s="17"/>
    </row>
    <row r="32" spans="1:12" ht="18.5">
      <c r="B32" s="71">
        <f t="shared" si="1"/>
        <v>0.4729166666666666</v>
      </c>
      <c r="C32" s="14">
        <v>10</v>
      </c>
      <c r="D32" s="15">
        <f t="shared" ref="D32:D38" si="5">B32+TIME(0,C32,0)</f>
        <v>0.47986111111111102</v>
      </c>
      <c r="E32" s="16">
        <f t="shared" si="3"/>
        <v>29</v>
      </c>
      <c r="F32" s="14">
        <v>2</v>
      </c>
      <c r="G32" s="39">
        <f t="shared" si="0"/>
        <v>30</v>
      </c>
      <c r="H32" s="17" t="s">
        <v>235</v>
      </c>
      <c r="I32" s="18" t="s">
        <v>18</v>
      </c>
      <c r="J32" s="19" t="s">
        <v>126</v>
      </c>
      <c r="K32" s="17"/>
      <c r="L32" s="17"/>
    </row>
    <row r="33" spans="2:12" ht="18.5">
      <c r="B33" s="71">
        <f t="shared" si="1"/>
        <v>0.47986111111111102</v>
      </c>
      <c r="C33" s="14">
        <v>10</v>
      </c>
      <c r="D33" s="15">
        <f t="shared" si="5"/>
        <v>0.48680555555555544</v>
      </c>
      <c r="E33" s="16">
        <f t="shared" si="3"/>
        <v>31</v>
      </c>
      <c r="F33" s="14">
        <v>1</v>
      </c>
      <c r="G33" s="39">
        <f t="shared" si="0"/>
        <v>31</v>
      </c>
      <c r="H33" s="17" t="s">
        <v>191</v>
      </c>
      <c r="I33" s="18" t="s">
        <v>99</v>
      </c>
      <c r="J33" s="19" t="s">
        <v>223</v>
      </c>
      <c r="K33" s="17"/>
      <c r="L33" s="17"/>
    </row>
    <row r="34" spans="2:12" ht="18.5">
      <c r="B34" s="71">
        <f t="shared" si="1"/>
        <v>0.48680555555555544</v>
      </c>
      <c r="C34" s="14">
        <v>10</v>
      </c>
      <c r="D34" s="15">
        <f t="shared" si="5"/>
        <v>0.49374999999999986</v>
      </c>
      <c r="E34" s="16">
        <f t="shared" si="3"/>
        <v>32</v>
      </c>
      <c r="F34" s="14">
        <v>1</v>
      </c>
      <c r="G34" s="39">
        <f t="shared" si="0"/>
        <v>32</v>
      </c>
      <c r="H34" s="17" t="s">
        <v>236</v>
      </c>
      <c r="I34" s="18" t="s">
        <v>18</v>
      </c>
      <c r="J34" s="19" t="s">
        <v>223</v>
      </c>
      <c r="K34" s="17"/>
      <c r="L34" s="17"/>
    </row>
    <row r="35" spans="2:12" ht="18.5">
      <c r="B35" s="71">
        <f t="shared" si="1"/>
        <v>0.49374999999999986</v>
      </c>
      <c r="C35" s="14">
        <v>6</v>
      </c>
      <c r="D35" s="15">
        <f t="shared" si="5"/>
        <v>0.49791666666666651</v>
      </c>
      <c r="E35" s="16">
        <f t="shared" si="3"/>
        <v>33</v>
      </c>
      <c r="F35" s="14">
        <v>1</v>
      </c>
      <c r="G35" s="39">
        <f t="shared" si="0"/>
        <v>33</v>
      </c>
      <c r="H35" s="17" t="s">
        <v>237</v>
      </c>
      <c r="I35" s="18" t="s">
        <v>18</v>
      </c>
      <c r="J35" s="19" t="s">
        <v>60</v>
      </c>
      <c r="K35" s="17" t="s">
        <v>240</v>
      </c>
      <c r="L35" s="17"/>
    </row>
    <row r="36" spans="2:12" ht="18.5">
      <c r="B36" s="71">
        <f t="shared" si="1"/>
        <v>0.49791666666666651</v>
      </c>
      <c r="C36" s="14">
        <v>10</v>
      </c>
      <c r="D36" s="15">
        <f t="shared" si="5"/>
        <v>0.50486111111111098</v>
      </c>
      <c r="E36" s="16">
        <f t="shared" si="3"/>
        <v>34</v>
      </c>
      <c r="F36" s="14">
        <v>2</v>
      </c>
      <c r="G36" s="39">
        <f t="shared" si="0"/>
        <v>35</v>
      </c>
      <c r="H36" s="17" t="s">
        <v>238</v>
      </c>
      <c r="I36" s="18" t="s">
        <v>95</v>
      </c>
      <c r="J36" s="19" t="s">
        <v>60</v>
      </c>
      <c r="K36" s="17"/>
      <c r="L36" s="17"/>
    </row>
    <row r="37" spans="2:12" ht="18.5">
      <c r="B37" s="71">
        <f t="shared" si="1"/>
        <v>0.50486111111111098</v>
      </c>
      <c r="C37" s="14">
        <v>3</v>
      </c>
      <c r="D37" s="15">
        <f t="shared" si="5"/>
        <v>0.50694444444444431</v>
      </c>
      <c r="E37" s="16">
        <f t="shared" si="3"/>
        <v>36</v>
      </c>
      <c r="F37" s="14">
        <v>1</v>
      </c>
      <c r="G37" s="39">
        <f t="shared" si="0"/>
        <v>36</v>
      </c>
      <c r="H37" s="17" t="s">
        <v>239</v>
      </c>
      <c r="I37" s="18" t="s">
        <v>18</v>
      </c>
      <c r="J37" s="19" t="s">
        <v>126</v>
      </c>
      <c r="K37" s="17"/>
      <c r="L37" s="17"/>
    </row>
    <row r="38" spans="2:12" s="77" customFormat="1" ht="18.5">
      <c r="B38" s="71">
        <f t="shared" si="1"/>
        <v>0.50694444444444431</v>
      </c>
      <c r="C38" s="84">
        <v>60</v>
      </c>
      <c r="D38" s="15">
        <f t="shared" si="5"/>
        <v>0.54861111111111094</v>
      </c>
      <c r="E38" s="16">
        <f t="shared" si="3"/>
        <v>37</v>
      </c>
      <c r="F38" s="84">
        <v>1</v>
      </c>
      <c r="G38" s="39">
        <f t="shared" si="0"/>
        <v>37</v>
      </c>
      <c r="H38" s="37" t="s">
        <v>200</v>
      </c>
      <c r="I38" s="18" t="s">
        <v>28</v>
      </c>
      <c r="J38" s="19" t="s">
        <v>61</v>
      </c>
      <c r="K38" s="17"/>
      <c r="L38" s="17"/>
    </row>
    <row r="39" spans="2:12" s="77" customFormat="1" ht="18.5">
      <c r="B39" s="78"/>
      <c r="C39" s="40"/>
      <c r="D39" s="78"/>
      <c r="E39" s="40"/>
      <c r="F39" s="40"/>
      <c r="G39" s="40"/>
      <c r="H39" s="40"/>
      <c r="I39" s="40"/>
      <c r="J39" s="40"/>
      <c r="K39" s="40"/>
      <c r="L39" s="40"/>
    </row>
    <row r="42" spans="2:12">
      <c r="B42" s="67"/>
    </row>
  </sheetData>
  <mergeCells count="9">
    <mergeCell ref="J13:J14"/>
    <mergeCell ref="K13:K14"/>
    <mergeCell ref="L13:L14"/>
    <mergeCell ref="B13:B14"/>
    <mergeCell ref="C13:C14"/>
    <mergeCell ref="D13:D14"/>
    <mergeCell ref="E13:G13"/>
    <mergeCell ref="H13:H14"/>
    <mergeCell ref="I13:I14"/>
  </mergeCells>
  <pageMargins left="0.7" right="0.7" top="0.75" bottom="0.75" header="0.3" footer="0.3"/>
  <pageSetup scale="56" fitToHeight="2" orientation="landscape" horizontalDpi="0" verticalDpi="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B18"/>
  <sheetViews>
    <sheetView workbookViewId="0">
      <selection activeCell="B19" sqref="B19"/>
    </sheetView>
  </sheetViews>
  <sheetFormatPr defaultColWidth="10.6640625" defaultRowHeight="15.5"/>
  <sheetData>
    <row r="4" spans="2:2">
      <c r="B4" t="s">
        <v>17</v>
      </c>
    </row>
    <row r="6" spans="2:2">
      <c r="B6" t="s">
        <v>35</v>
      </c>
    </row>
    <row r="7" spans="2:2">
      <c r="B7" t="s">
        <v>18</v>
      </c>
    </row>
    <row r="8" spans="2:2">
      <c r="B8" t="s">
        <v>33</v>
      </c>
    </row>
    <row r="9" spans="2:2">
      <c r="B9" t="s">
        <v>19</v>
      </c>
    </row>
    <row r="10" spans="2:2">
      <c r="B10" t="s">
        <v>34</v>
      </c>
    </row>
    <row r="11" spans="2:2">
      <c r="B11" t="s">
        <v>28</v>
      </c>
    </row>
    <row r="12" spans="2:2">
      <c r="B12" t="s">
        <v>29</v>
      </c>
    </row>
    <row r="13" spans="2:2">
      <c r="B13" t="s">
        <v>30</v>
      </c>
    </row>
    <row r="14" spans="2:2">
      <c r="B14" t="s">
        <v>31</v>
      </c>
    </row>
    <row r="15" spans="2:2">
      <c r="B15" t="s">
        <v>32</v>
      </c>
    </row>
    <row r="16" spans="2:2">
      <c r="B16" t="s">
        <v>36</v>
      </c>
    </row>
    <row r="17" spans="2:2">
      <c r="B17" t="s">
        <v>48</v>
      </c>
    </row>
    <row r="18" spans="2:2">
      <c r="B18" t="s">
        <v>63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Summary</vt:lpstr>
      <vt:lpstr>Day 1</vt:lpstr>
      <vt:lpstr>Day 2</vt:lpstr>
      <vt:lpstr>Day 3</vt:lpstr>
      <vt:lpstr>Day 4</vt:lpstr>
      <vt:lpstr>Day 5</vt:lpstr>
      <vt:lpstr>PAC Session</vt:lpstr>
      <vt:lpstr>don’t delete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Sheilla Ngira</cp:lastModifiedBy>
  <cp:lastPrinted>2022-06-27T00:03:00Z</cp:lastPrinted>
  <dcterms:created xsi:type="dcterms:W3CDTF">2021-01-11T18:23:04Z</dcterms:created>
  <dcterms:modified xsi:type="dcterms:W3CDTF">2023-05-15T12:53:16Z</dcterms:modified>
</cp:coreProperties>
</file>